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120" yWindow="405" windowWidth="15120" windowHeight="7710"/>
  </bookViews>
  <sheets>
    <sheet name="приложение 10" sheetId="1" r:id="rId1"/>
    <sheet name="приложение 11" sheetId="4" r:id="rId2"/>
    <sheet name="приложение 12" sheetId="5" r:id="rId3"/>
    <sheet name="приложение 14" sheetId="2" r:id="rId4"/>
    <sheet name="приложение 15" sheetId="3" r:id="rId5"/>
  </sheets>
  <externalReferences>
    <externalReference r:id="rId6"/>
    <externalReference r:id="rId7"/>
  </externalReferences>
  <definedNames>
    <definedName name="OLE_LINK1" localSheetId="0">'приложение 10'!#REF!</definedName>
    <definedName name="_xlnm.Print_Titles" localSheetId="0">'приложение 10'!$3:$5</definedName>
    <definedName name="_xlnm.Print_Area" localSheetId="0">'приложение 10'!$A$1:$K$148</definedName>
  </definedNames>
  <calcPr calcId="145621"/>
</workbook>
</file>

<file path=xl/calcChain.xml><?xml version="1.0" encoding="utf-8"?>
<calcChain xmlns="http://schemas.openxmlformats.org/spreadsheetml/2006/main">
  <c r="E75" i="5" l="1"/>
  <c r="D75" i="5"/>
  <c r="D72" i="5" s="1"/>
  <c r="E72" i="5"/>
  <c r="E68" i="5"/>
  <c r="D68" i="5"/>
  <c r="E65" i="5"/>
  <c r="D65" i="5"/>
  <c r="E61" i="5"/>
  <c r="E58" i="5" s="1"/>
  <c r="D61" i="5"/>
  <c r="E60" i="5"/>
  <c r="D60" i="5"/>
  <c r="D58" i="5"/>
  <c r="E54" i="5"/>
  <c r="E51" i="5" s="1"/>
  <c r="D54" i="5"/>
  <c r="D51" i="5"/>
  <c r="E47" i="5"/>
  <c r="D47" i="5"/>
  <c r="D44" i="5" s="1"/>
  <c r="E46" i="5"/>
  <c r="E44" i="5" s="1"/>
  <c r="D46" i="5"/>
  <c r="E40" i="5"/>
  <c r="D40" i="5"/>
  <c r="D37" i="5" s="1"/>
  <c r="E37" i="5"/>
  <c r="E33" i="5"/>
  <c r="D33" i="5"/>
  <c r="E32" i="5"/>
  <c r="E11" i="5" s="1"/>
  <c r="D32" i="5"/>
  <c r="D30" i="5" s="1"/>
  <c r="E30" i="5"/>
  <c r="E26" i="5"/>
  <c r="D26" i="5"/>
  <c r="E23" i="5"/>
  <c r="D23" i="5"/>
  <c r="E19" i="5"/>
  <c r="E12" i="5" s="1"/>
  <c r="D19" i="5"/>
  <c r="E18" i="5"/>
  <c r="D18" i="5"/>
  <c r="D16" i="5" s="1"/>
  <c r="M16" i="5"/>
  <c r="L16" i="5"/>
  <c r="K16" i="5"/>
  <c r="J16" i="5"/>
  <c r="I16" i="5"/>
  <c r="H16" i="5"/>
  <c r="G16" i="5"/>
  <c r="F16" i="5"/>
  <c r="E16" i="5"/>
  <c r="M15" i="5"/>
  <c r="L15" i="5"/>
  <c r="K15" i="5"/>
  <c r="J15" i="5"/>
  <c r="H15" i="5" s="1"/>
  <c r="I15" i="5"/>
  <c r="G15" i="5"/>
  <c r="F15" i="5"/>
  <c r="E15" i="5"/>
  <c r="D15" i="5"/>
  <c r="M14" i="5"/>
  <c r="L14" i="5"/>
  <c r="K14" i="5"/>
  <c r="J14" i="5"/>
  <c r="H14" i="5"/>
  <c r="G14" i="5"/>
  <c r="I14" i="5" s="1"/>
  <c r="F14" i="5"/>
  <c r="E14" i="5"/>
  <c r="D14" i="5"/>
  <c r="M13" i="5"/>
  <c r="L13" i="5"/>
  <c r="K13" i="5"/>
  <c r="I13" i="5" s="1"/>
  <c r="J13" i="5"/>
  <c r="G13" i="5"/>
  <c r="F13" i="5"/>
  <c r="H13" i="5" s="1"/>
  <c r="E13" i="5"/>
  <c r="D13" i="5"/>
  <c r="M12" i="5"/>
  <c r="L12" i="5"/>
  <c r="K12" i="5"/>
  <c r="J12" i="5"/>
  <c r="I12" i="5"/>
  <c r="H12" i="5"/>
  <c r="G12" i="5"/>
  <c r="F12" i="5"/>
  <c r="D12" i="5"/>
  <c r="M11" i="5"/>
  <c r="M9" i="5" s="1"/>
  <c r="L11" i="5"/>
  <c r="K11" i="5"/>
  <c r="J11" i="5"/>
  <c r="J9" i="5" s="1"/>
  <c r="I11" i="5"/>
  <c r="H11" i="5"/>
  <c r="G11" i="5"/>
  <c r="G9" i="5" s="1"/>
  <c r="F11" i="5"/>
  <c r="L9" i="5"/>
  <c r="K9" i="5"/>
  <c r="F9" i="5"/>
  <c r="J155" i="4"/>
  <c r="I155" i="4"/>
  <c r="J152" i="4"/>
  <c r="I152" i="4"/>
  <c r="I16" i="4" s="1"/>
  <c r="J145" i="4"/>
  <c r="J143" i="4" s="1"/>
  <c r="I145" i="4"/>
  <c r="I143" i="4" s="1"/>
  <c r="J138" i="4"/>
  <c r="I138" i="4"/>
  <c r="J136" i="4"/>
  <c r="I136" i="4"/>
  <c r="J130" i="4"/>
  <c r="J128" i="4"/>
  <c r="I128" i="4"/>
  <c r="I130" i="4" s="1"/>
  <c r="J126" i="4"/>
  <c r="I126" i="4"/>
  <c r="G125" i="4"/>
  <c r="F125" i="4"/>
  <c r="E125" i="4"/>
  <c r="D125" i="4"/>
  <c r="J124" i="4"/>
  <c r="I124" i="4"/>
  <c r="I13" i="4" s="1"/>
  <c r="J114" i="4"/>
  <c r="J112" i="4" s="1"/>
  <c r="I114" i="4"/>
  <c r="J108" i="4"/>
  <c r="I108" i="4"/>
  <c r="J105" i="4"/>
  <c r="I105" i="4"/>
  <c r="G97" i="4"/>
  <c r="F97" i="4"/>
  <c r="E97" i="4"/>
  <c r="D97" i="4"/>
  <c r="J92" i="4"/>
  <c r="I92" i="4"/>
  <c r="J89" i="4"/>
  <c r="H87" i="4"/>
  <c r="G87" i="4"/>
  <c r="F87" i="4"/>
  <c r="E87" i="4"/>
  <c r="D87" i="4"/>
  <c r="G84" i="4"/>
  <c r="F84" i="4"/>
  <c r="E84" i="4"/>
  <c r="D84" i="4"/>
  <c r="I80" i="4"/>
  <c r="J76" i="4"/>
  <c r="J79" i="4" s="1"/>
  <c r="I76" i="4"/>
  <c r="I79" i="4" s="1"/>
  <c r="J71" i="4"/>
  <c r="J12" i="4" s="1"/>
  <c r="I71" i="4"/>
  <c r="G60" i="4"/>
  <c r="F60" i="4"/>
  <c r="E60" i="4"/>
  <c r="D60" i="4"/>
  <c r="G59" i="4"/>
  <c r="F59" i="4"/>
  <c r="E59" i="4"/>
  <c r="D59" i="4"/>
  <c r="G58" i="4"/>
  <c r="F58" i="4"/>
  <c r="E58" i="4"/>
  <c r="D58" i="4"/>
  <c r="G57" i="4"/>
  <c r="F57" i="4"/>
  <c r="E57" i="4"/>
  <c r="D57" i="4"/>
  <c r="G56" i="4"/>
  <c r="F56" i="4"/>
  <c r="E56" i="4"/>
  <c r="D56" i="4"/>
  <c r="J55" i="4"/>
  <c r="G55" i="4"/>
  <c r="F55" i="4"/>
  <c r="E55" i="4"/>
  <c r="D55" i="4"/>
  <c r="G54" i="4"/>
  <c r="F54" i="4"/>
  <c r="E54" i="4"/>
  <c r="D54" i="4"/>
  <c r="G53" i="4"/>
  <c r="F53" i="4"/>
  <c r="E53" i="4"/>
  <c r="D53" i="4"/>
  <c r="G52" i="4"/>
  <c r="F52" i="4"/>
  <c r="E52" i="4"/>
  <c r="D52" i="4"/>
  <c r="J51" i="4"/>
  <c r="G51" i="4"/>
  <c r="F51" i="4"/>
  <c r="E51" i="4"/>
  <c r="D51" i="4"/>
  <c r="G50" i="4"/>
  <c r="F50" i="4"/>
  <c r="E50" i="4"/>
  <c r="D50" i="4"/>
  <c r="G49" i="4"/>
  <c r="F49" i="4"/>
  <c r="E49" i="4"/>
  <c r="D49" i="4"/>
  <c r="J48" i="4"/>
  <c r="G48" i="4"/>
  <c r="F48" i="4"/>
  <c r="E48" i="4"/>
  <c r="D48" i="4"/>
  <c r="G47" i="4"/>
  <c r="F47" i="4"/>
  <c r="E47" i="4"/>
  <c r="D47" i="4"/>
  <c r="G46" i="4"/>
  <c r="F46" i="4"/>
  <c r="E46" i="4"/>
  <c r="D46" i="4"/>
  <c r="J45" i="4"/>
  <c r="G45" i="4"/>
  <c r="F45" i="4"/>
  <c r="E45" i="4"/>
  <c r="D45" i="4"/>
  <c r="J44" i="4"/>
  <c r="G44" i="4"/>
  <c r="F44" i="4"/>
  <c r="E44" i="4"/>
  <c r="D44" i="4"/>
  <c r="G43" i="4"/>
  <c r="F43" i="4"/>
  <c r="E43" i="4"/>
  <c r="D43" i="4"/>
  <c r="G42" i="4"/>
  <c r="F42" i="4"/>
  <c r="E42" i="4"/>
  <c r="D42" i="4"/>
  <c r="G41" i="4"/>
  <c r="F41" i="4"/>
  <c r="E41" i="4"/>
  <c r="D41" i="4"/>
  <c r="G40" i="4"/>
  <c r="F40" i="4"/>
  <c r="E40" i="4"/>
  <c r="D40" i="4"/>
  <c r="G39" i="4"/>
  <c r="F39" i="4"/>
  <c r="E39" i="4"/>
  <c r="D39" i="4"/>
  <c r="G38" i="4"/>
  <c r="F38" i="4"/>
  <c r="E38" i="4"/>
  <c r="D38" i="4"/>
  <c r="J36" i="4"/>
  <c r="G36" i="4"/>
  <c r="F36" i="4"/>
  <c r="E36" i="4"/>
  <c r="D36" i="4"/>
  <c r="G35" i="4"/>
  <c r="F35" i="4"/>
  <c r="E35" i="4"/>
  <c r="D35" i="4"/>
  <c r="J34" i="4"/>
  <c r="J22" i="4" s="1"/>
  <c r="G34" i="4"/>
  <c r="F34" i="4"/>
  <c r="E34" i="4"/>
  <c r="D34" i="4"/>
  <c r="G33" i="4"/>
  <c r="F33" i="4"/>
  <c r="E33" i="4"/>
  <c r="D33" i="4"/>
  <c r="G32" i="4"/>
  <c r="F32" i="4"/>
  <c r="E32" i="4"/>
  <c r="D32" i="4"/>
  <c r="J31" i="4"/>
  <c r="G31" i="4"/>
  <c r="F31" i="4"/>
  <c r="E31" i="4"/>
  <c r="D31" i="4"/>
  <c r="G30" i="4"/>
  <c r="F30" i="4"/>
  <c r="E30" i="4"/>
  <c r="D30" i="4"/>
  <c r="G29" i="4"/>
  <c r="F29" i="4"/>
  <c r="E29" i="4"/>
  <c r="D29" i="4"/>
  <c r="G27" i="4"/>
  <c r="F27" i="4"/>
  <c r="E27" i="4"/>
  <c r="D27" i="4"/>
  <c r="G26" i="4"/>
  <c r="F26" i="4"/>
  <c r="E26" i="4"/>
  <c r="D26" i="4"/>
  <c r="G25" i="4"/>
  <c r="F25" i="4"/>
  <c r="E25" i="4"/>
  <c r="D25" i="4"/>
  <c r="I22" i="4"/>
  <c r="I20" i="4" s="1"/>
  <c r="P20" i="4"/>
  <c r="O20" i="4"/>
  <c r="N20" i="4"/>
  <c r="M20" i="4"/>
  <c r="L20" i="4"/>
  <c r="K20" i="4"/>
  <c r="P16" i="4"/>
  <c r="O16" i="4"/>
  <c r="N16" i="4"/>
  <c r="M16" i="4"/>
  <c r="L16" i="4"/>
  <c r="K16" i="4"/>
  <c r="J16" i="4"/>
  <c r="J15" i="4"/>
  <c r="I15" i="4"/>
  <c r="P14" i="4"/>
  <c r="O14" i="4"/>
  <c r="P13" i="4"/>
  <c r="O13" i="4"/>
  <c r="N13" i="4"/>
  <c r="M13" i="4"/>
  <c r="L13" i="4"/>
  <c r="K13" i="4"/>
  <c r="J13" i="4"/>
  <c r="P12" i="4"/>
  <c r="O12" i="4"/>
  <c r="O9" i="4" s="1"/>
  <c r="N12" i="4"/>
  <c r="N9" i="4" s="1"/>
  <c r="M12" i="4"/>
  <c r="L12" i="4"/>
  <c r="K12" i="4"/>
  <c r="I12" i="4"/>
  <c r="P11" i="4"/>
  <c r="P9" i="4" s="1"/>
  <c r="O11" i="4"/>
  <c r="N11" i="4"/>
  <c r="M11" i="4"/>
  <c r="L11" i="4"/>
  <c r="K11" i="4"/>
  <c r="K9" i="4" s="1"/>
  <c r="M9" i="4"/>
  <c r="L9" i="4"/>
  <c r="H9" i="5" l="1"/>
  <c r="I9" i="5"/>
  <c r="E9" i="5"/>
  <c r="D11" i="5"/>
  <c r="D9" i="5" s="1"/>
  <c r="J11" i="4"/>
  <c r="J9" i="4" s="1"/>
  <c r="J24" i="4"/>
  <c r="J20" i="4"/>
  <c r="I112" i="4"/>
  <c r="I24" i="4"/>
  <c r="I11" i="4"/>
  <c r="I9" i="4" s="1"/>
  <c r="J14" i="2" l="1"/>
  <c r="I14" i="2"/>
  <c r="H14" i="2"/>
  <c r="G14" i="2"/>
  <c r="F14" i="2"/>
  <c r="E14" i="2"/>
  <c r="D14" i="2"/>
  <c r="C14" i="2"/>
  <c r="D76" i="1" l="1"/>
  <c r="D65" i="1"/>
  <c r="D45" i="1"/>
  <c r="D39" i="1"/>
  <c r="D23" i="1"/>
  <c r="D70" i="1"/>
  <c r="D80" i="1"/>
  <c r="D136" i="1"/>
  <c r="D133" i="1"/>
  <c r="D92" i="1"/>
  <c r="D99" i="1"/>
  <c r="D116" i="1"/>
  <c r="D140" i="1"/>
  <c r="D129" i="1"/>
  <c r="D73" i="1"/>
  <c r="D86" i="1"/>
  <c r="D105" i="1"/>
  <c r="D111" i="1"/>
  <c r="D95" i="1" l="1"/>
  <c r="D147" i="1" s="1"/>
</calcChain>
</file>

<file path=xl/sharedStrings.xml><?xml version="1.0" encoding="utf-8"?>
<sst xmlns="http://schemas.openxmlformats.org/spreadsheetml/2006/main" count="1319" uniqueCount="553">
  <si>
    <t>факт</t>
  </si>
  <si>
    <t>план</t>
  </si>
  <si>
    <t>Целевой показатель: индекс производства продукции сельского хозяйства в хозяйствах всех категорий (в сопоставимых ценах)</t>
  </si>
  <si>
    <t>% к предыдущему году</t>
  </si>
  <si>
    <t>Х</t>
  </si>
  <si>
    <t>%</t>
  </si>
  <si>
    <t>1.1</t>
  </si>
  <si>
    <t>1.1.1</t>
  </si>
  <si>
    <t>Уровень интенсивности использования посевных площадей</t>
  </si>
  <si>
    <t>ц зерновых ед./га</t>
  </si>
  <si>
    <t>тыс.тонн</t>
  </si>
  <si>
    <t>Площадь закладки многолетних насаждений</t>
  </si>
  <si>
    <t>1.1.2</t>
  </si>
  <si>
    <t>1.1.3</t>
  </si>
  <si>
    <t>1.1.4</t>
  </si>
  <si>
    <t>Площадь ухода за многолетними насаждениями</t>
  </si>
  <si>
    <t>1.1.5</t>
  </si>
  <si>
    <t>1.1.6</t>
  </si>
  <si>
    <t>1.2</t>
  </si>
  <si>
    <t>1.2.1</t>
  </si>
  <si>
    <t>Товарность</t>
  </si>
  <si>
    <t>молока в хозяйствах всех категорий</t>
  </si>
  <si>
    <t>молока в сельскохозяйственных организациях</t>
  </si>
  <si>
    <t>1.2.2</t>
  </si>
  <si>
    <t>Доля регионального производства товаров в общем объеме ресурсов (с учетом переходящих запасов)</t>
  </si>
  <si>
    <t>1.2.3</t>
  </si>
  <si>
    <t>Удельный вес племенного поголовья в общей численности поголовья сельскохозяйственных животных</t>
  </si>
  <si>
    <t>1.2.4</t>
  </si>
  <si>
    <t>тыс. тонн</t>
  </si>
  <si>
    <t>1.3</t>
  </si>
  <si>
    <t>голов</t>
  </si>
  <si>
    <t>Энергообеспеченность на 100 га посевной площади</t>
  </si>
  <si>
    <t>л. с.</t>
  </si>
  <si>
    <t>Фондовооруженность предприятий пищевой и перерабатывающей промышленности</t>
  </si>
  <si>
    <t>тыс. рублей</t>
  </si>
  <si>
    <t>1.5</t>
  </si>
  <si>
    <t>Доля рассмотренных на общественном совете при министерстве сельского хозяйства проектов нормативных правовых актов, подготавливаемых министерством сельского хозяйства и принимаемых на заседаниях Правительства Красноярского края</t>
  </si>
  <si>
    <t>Укомплектованность должностей государственной гражданской службы в министерстве сельского хозяйства и подведомственных ему службах</t>
  </si>
  <si>
    <t>Доля государственных гражданских служащих министерства сельского хозяйства и подведомственных ему служб, прошедших повышение квалификации в течение последних 3 лет, в общей их численности</t>
  </si>
  <si>
    <t>Доля муниципальных органов управления агропромышленного комплекса, использующих информационные ресурсы в сфере управления агропромышленным комплексом</t>
  </si>
  <si>
    <t>Утверждение государственных заданий на оказание государственных услуг (выполнение работ) краевым государственным казенным учреждениям</t>
  </si>
  <si>
    <t>рублей</t>
  </si>
  <si>
    <t>Целевой показатель: обеспеченность сельскохозяйственных организаций кадрами</t>
  </si>
  <si>
    <t>Целевой показатель: доля молодых семей и молодых специалистов, проживающих в сельской местности и улучшивших жилищные условия, от общего количества изъявивших желание улучшить жилищные условия с государственной поддержкой</t>
  </si>
  <si>
    <t>2.1</t>
  </si>
  <si>
    <t>2.1.1</t>
  </si>
  <si>
    <t>единиц</t>
  </si>
  <si>
    <t>2.1.2</t>
  </si>
  <si>
    <t>2.1.3</t>
  </si>
  <si>
    <t>2.1.4</t>
  </si>
  <si>
    <t>Удельный вес работающих сельскохозяйственных потребительских кооперативов к общему числу зарегистрированных сельскохозяйственных кооперативов всех видов деятельности</t>
  </si>
  <si>
    <t>2.2</t>
  </si>
  <si>
    <t>2.2.1</t>
  </si>
  <si>
    <t>Обеспеченность сельскохозяйственных организаций руководителями и специалистами, имеющими высшее или среднее профессиональное образование</t>
  </si>
  <si>
    <t>2.2.2</t>
  </si>
  <si>
    <t>Обеспеченность сельскохозяйственных организаций рабочими, имеющими профессиональное образование</t>
  </si>
  <si>
    <t>2.3</t>
  </si>
  <si>
    <t>2.3.1</t>
  </si>
  <si>
    <t>Количество граждан, проживающих в сельской местности, в том числе молодых семей и молодых специалистов, улучшивших жилищные условия</t>
  </si>
  <si>
    <t>тыс. кв. метров</t>
  </si>
  <si>
    <t>тыс. мест</t>
  </si>
  <si>
    <t>Ед. измерения</t>
  </si>
  <si>
    <t>Весовой критерий</t>
  </si>
  <si>
    <t xml:space="preserve"> N  п/п</t>
  </si>
  <si>
    <t>Плановый период</t>
  </si>
  <si>
    <t>Информация о целевых показателях и показателях результативности государственной программы Красноярского края "Развитие сельского хозяйства и регулирование рынков сельскохозяйственной продукции, сырья и продовольствия"</t>
  </si>
  <si>
    <t>Доля исполненных бюджетных ассигнований, предусмотренных в программном виде</t>
  </si>
  <si>
    <t xml:space="preserve"> </t>
  </si>
  <si>
    <t>Ввод в эксплуатацию автомобильных дорог общего пользования с твердым покрытием, ведущих от сети автомобильных дорог общего пользования к ближайшим общественно значимым объектам сельских населенных пунктов, а также к объектам производства и переработки сельскохозяйственной продукции</t>
  </si>
  <si>
    <t>км</t>
  </si>
  <si>
    <t>1.1.7</t>
  </si>
  <si>
    <t>1.4.4</t>
  </si>
  <si>
    <t>Удельный вес отходов сельскохозяйственного производства, переработанного методами биотехнологии</t>
  </si>
  <si>
    <t>единица</t>
  </si>
  <si>
    <t>2.1.5</t>
  </si>
  <si>
    <t>Количество предоставленных грантов на реализацию проектов, направленных на развитие несельскохозяйственных видов деятельности в сельской местности</t>
  </si>
  <si>
    <t>2.1.6</t>
  </si>
  <si>
    <t>Количество реализованных проектов по развитию несельскохозяйственных видов деятельности в сельской местности</t>
  </si>
  <si>
    <t>2.1.7</t>
  </si>
  <si>
    <t>2.1.8</t>
  </si>
  <si>
    <t>2.1.9</t>
  </si>
  <si>
    <t>2.1.10</t>
  </si>
  <si>
    <t>Год предшествующий отчетному году</t>
  </si>
  <si>
    <t>значение на конец года</t>
  </si>
  <si>
    <t xml:space="preserve"> Цель, целевые показатели, задачи,  показатели результативности</t>
  </si>
  <si>
    <t>Примечание (причины невыполнения показателей, выбор действий по преодолению)</t>
  </si>
  <si>
    <t xml:space="preserve">Целевой показатель: индекс производства продукции растениеводства в хозяйствах всех категорий (в сопоставимых ценах)         </t>
  </si>
  <si>
    <t>1.4</t>
  </si>
  <si>
    <t>1.6</t>
  </si>
  <si>
    <t>Целевой показатель: рентабельность сельскохозяйственных организаций (с учетом субсидий)</t>
  </si>
  <si>
    <t>1.7</t>
  </si>
  <si>
    <t>Целевой показатель: индекс производительности труда</t>
  </si>
  <si>
    <t>2</t>
  </si>
  <si>
    <t>Цель 1: повышение конкурентоспособности продукции сельского хозяйства, пищевой и перерабатывающей промышленности, производимой в крае, и обеспечение продовольственной безопасности региона</t>
  </si>
  <si>
    <t>Целевой показатель: количество высокопроизводительных рабочих мест</t>
  </si>
  <si>
    <t>Целевой показатель: среднемесячная заработная плата работников сельского хозяйства (без субъектов малого предпринимательства)</t>
  </si>
  <si>
    <t>тыс. единиц</t>
  </si>
  <si>
    <t>2.4</t>
  </si>
  <si>
    <t>2.5</t>
  </si>
  <si>
    <t>Цель 1. Обеспечение роста производства и повышение конкурентоспособности продукции растениеводства</t>
  </si>
  <si>
    <t xml:space="preserve">Задача 1.1 Внедрение технологий производства, направленных на устойчивое развитие подотрасли растениеводства    </t>
  </si>
  <si>
    <t>Валовой сбор зерновых и зернобобовых культур в хозяйствах всех категорий</t>
  </si>
  <si>
    <t>Валовой сбор картофеля в сельскохозяйственных организациях, крестьянских (фермерских) хозяйствах, включая индивидуальных предпринимателей</t>
  </si>
  <si>
    <t>Валовой сбор овощей открытого грунта в сельскохозяйственных организациях, крестьянских (фермерских) хозяйствах, включая индивидуальных предпринимателей</t>
  </si>
  <si>
    <t>Производство крупы</t>
  </si>
  <si>
    <t>Производство плодовощных консервов</t>
  </si>
  <si>
    <t>млн усл. банок</t>
  </si>
  <si>
    <t>тыс. гектаров</t>
  </si>
  <si>
    <t>1.1.8</t>
  </si>
  <si>
    <t>гектаров</t>
  </si>
  <si>
    <t>Задача 1.2 Повышение эффективности использования земель сельскохозяйственного назначения</t>
  </si>
  <si>
    <t>Площадь подготовки низкопродуктивной пашни</t>
  </si>
  <si>
    <t>Цель 2. Комплексное развитие и повышение эффективности производства животноводческой продукции и продуктов ее переработки</t>
  </si>
  <si>
    <t>Задача 2.1 Совершенствование технологии производства продукции подотрасли животноводства</t>
  </si>
  <si>
    <t>Производство скота и птицы на убой в хозяйствах всех категорий (в живом весе)</t>
  </si>
  <si>
    <t>Производство молока в хозяйствах всех категорий</t>
  </si>
  <si>
    <t>Производство молока в сельскохозяйственных организациях, крестьянских (фермерских) хозяйствах, включая индивидуальных предпринимателей</t>
  </si>
  <si>
    <t>Поголовье северных оленей и маралов в сельскохозяйственных организациях, крестьянских (фермерских) хозяйствах, включая индивидуальных предпринимателей</t>
  </si>
  <si>
    <t>тыс. голов</t>
  </si>
  <si>
    <t>скота и птицы на убой (в живом весе) в хозяйствах всех категорий</t>
  </si>
  <si>
    <t>скота и птицы на убой (в живом весе) в сельскохозяйственных организациях</t>
  </si>
  <si>
    <t>мясо и мясопродукты (в пересчете на мясо)</t>
  </si>
  <si>
    <t>молоко и молокопродукты (в пересчете на молоко)</t>
  </si>
  <si>
    <t>2.1.11</t>
  </si>
  <si>
    <t>Производство масла сливочного</t>
  </si>
  <si>
    <t>2.1.12</t>
  </si>
  <si>
    <t>Производство сыров и сырных продуктов</t>
  </si>
  <si>
    <t>Задача 2.2. Развитие племенного животноводства</t>
  </si>
  <si>
    <t>Сохранность племенного условного маточного поголовья сельскохозяйственных животных к уровню предыдущего года</t>
  </si>
  <si>
    <t>Реализация племенного молодняка крупного рогатого скота молочных и мясных пород на 100 голов маток</t>
  </si>
  <si>
    <t>2.2.3</t>
  </si>
  <si>
    <t>2.2.4</t>
  </si>
  <si>
    <t>тыс. условных голов</t>
  </si>
  <si>
    <t>Поголовье крупного рогатого скота специализированных мясных пород и помесного скота, полученного от скрещивания со специализированными мясными породами, в сельскохозяйственных организациях, крестьянских (фермерских) хозяйствах, включая индивидуальных предпринимателей</t>
  </si>
  <si>
    <t>Численность товарного поголовья коров специализированных мясных пород в сельскохозяйственных организациях, крестьянских (фермерских) хозяйствах, включая индивидуальных предпринимателей</t>
  </si>
  <si>
    <t>Цель 3. Поддержка и дальнейшее развитие малых форм хозяйствования на селе и повышение уровня доходов сельского населения</t>
  </si>
  <si>
    <t>Задача 3.1 Увеличение количества крестьянских (фермерских) хозяйств и обеспечение их развития</t>
  </si>
  <si>
    <t>3.1.1</t>
  </si>
  <si>
    <t>3.2.1</t>
  </si>
  <si>
    <t>3.2.2</t>
  </si>
  <si>
    <t>3.1.2</t>
  </si>
  <si>
    <t>Задача 3.2. Развитие системы потребительской кооперации для совершенствования системы производства, переработки и реализации продукции, произведенной малыми формами хозяйствования, и удовлетворения потребностей населения в товарах и услугах</t>
  </si>
  <si>
    <t>Задача 3.3. Стимулирование увеличения дополнительных доходов и форм занятости сельского населения за счет развития несельскохозяйственных видов деятельности в сельской местности</t>
  </si>
  <si>
    <t>3.3.1</t>
  </si>
  <si>
    <t>3.3.2</t>
  </si>
  <si>
    <t>Подпрограмма "Развитие отраслей агропромышленного комплекса"</t>
  </si>
  <si>
    <t>Цель: обеспечение эпизоотического благополучия территории края</t>
  </si>
  <si>
    <t>Задача. Предупреждение возникновения и распространения заразных болезней животных</t>
  </si>
  <si>
    <t>Число проведенных профилактических вакцинаций животных против особо опасных болезней</t>
  </si>
  <si>
    <t>Число проведенных диагностических исследований животных на туберкулез, бруцеллез, лептоспироз и лейкоз против особо опасных болезней</t>
  </si>
  <si>
    <t>Количество выявленных случаев заразных болезней животных</t>
  </si>
  <si>
    <t>Цель: повышение инвестиционной привлекательности агропромышленного комплекса и финансовой устойчивости субъектов АПК</t>
  </si>
  <si>
    <t>Задача 2. Стимулирование ввода новых производственных мощностей в агропромышленном комплексе</t>
  </si>
  <si>
    <t>Цель: повышение эффективности и конкурентоспособности продукции сельского хозяйства и перерабатывающей промышленности за счет технической и технологической модернизации производства</t>
  </si>
  <si>
    <t>Цель: повышение продуктивности и устойчивости сельскохозяйственного производства и плодородия почв средствами мелиорации земель сельскохозяйственного назначения</t>
  </si>
  <si>
    <t>Подпрограмма "Развитие мелиорации земель сельскохозяйственного назначения"</t>
  </si>
  <si>
    <t>Задача. Восстановление мелиоративного фонда (мелиорируемые земли и мелиоративные системы)</t>
  </si>
  <si>
    <t>Прирост объема производства продукции растениеводства на землях сельскохозяйственного назначения за счет реализации мероприятий подпрограммы (нарастающим итогом)</t>
  </si>
  <si>
    <t>Ввод в эксплуатацию мелиорируемых земель за счет реконструкции, технического перевооружения и строительства новых мелиоративных систем, включая мелиоративные системы общего и индивидуального пользования</t>
  </si>
  <si>
    <t>Сохранение существующих и создание новых высокотехнологичных рабочих мест сельскохозяйственных товаропроизводителей за счет увеличения продуктивности существующих и вовлечения в оборот новых сельскохозяйственных угодий</t>
  </si>
  <si>
    <t>Цель: укрепление кадрового потенциала агропромышленного комплекса края, способного обеспечить его эффективное функционирование в современных условиях</t>
  </si>
  <si>
    <t>Подпрограмма "Кадровое обеспечение агропромышленного комплекса"</t>
  </si>
  <si>
    <t>1</t>
  </si>
  <si>
    <t>Подпрограмма "Устойчивое развитие сельских территорий"</t>
  </si>
  <si>
    <t>Цель: создание комфортных условий жизнедеятельности в сельской местности с целью укрепления кадрового потенциала сельских территорий и активизации инвестиционной деятельности в агропромышленном комплексе</t>
  </si>
  <si>
    <t>Задача 1. Обеспечение доступности улучшения жилищных условий граждан, проживающих в сельской местности, в том числе молодых семей и молодых специалистов, работающих в организациях агропромышленного комплекса и социальной сферы</t>
  </si>
  <si>
    <t>чел.</t>
  </si>
  <si>
    <t>тыс. рабочих мест</t>
  </si>
  <si>
    <t>млн голов</t>
  </si>
  <si>
    <t>исследований</t>
  </si>
  <si>
    <t>голов/кол-во карантинов</t>
  </si>
  <si>
    <t>Ввод (приобретение) жилья для граждан, проживающих в сельской местности, всего</t>
  </si>
  <si>
    <t>в том числе для молодых семей и молодых специалистов</t>
  </si>
  <si>
    <t>Задача 2. Повышение уровня обустройства сельских населенных пунктов объектами инженерной, социальной инфраструктуры и автомобильными дорогами</t>
  </si>
  <si>
    <t>Ввод в действие общеобразовательных организаций</t>
  </si>
  <si>
    <t>Ввод в действие фельдшерско-акушерских пунктов и (или) офисов врачей общей практики</t>
  </si>
  <si>
    <t>ед.</t>
  </si>
  <si>
    <t>Ввод в действие плоскостных спортивных сооружений</t>
  </si>
  <si>
    <t>Ввод в действие учреждений культурно-досугового типа</t>
  </si>
  <si>
    <t>2.6</t>
  </si>
  <si>
    <t>Ввод в действие локальных водопроводов</t>
  </si>
  <si>
    <t>тыс. км</t>
  </si>
  <si>
    <t>Задача 3. Эффективное и устойчивое развитие производства, переработки и реализации сельскохозяйственной продукции, развитие сельских территорий, рост занятости и повышение уровня жизни населения сельских территорий</t>
  </si>
  <si>
    <t>3.1</t>
  </si>
  <si>
    <t>Количество муниципальных районов, получивших иные межбюджетные трансферты на реализацию муниципальных программ (подпрограмм муниципальных программ), направленных на развитие сельских территорий</t>
  </si>
  <si>
    <t>муниципальный район</t>
  </si>
  <si>
    <t>Подпрограмма "Обеспечение реализации государственной программы и прочие мероприятия"</t>
  </si>
  <si>
    <t>Цель: обеспечение эффективного, ответственного и прозрачного управления финансовыми ресурсами в рамках выполнения установленных функций и полномочий, повышение эффективности бюджетных расходов</t>
  </si>
  <si>
    <t>3</t>
  </si>
  <si>
    <t>4</t>
  </si>
  <si>
    <t>5</t>
  </si>
  <si>
    <t>6</t>
  </si>
  <si>
    <t>Подпрограмма "Поддержка садоводства, огородничества и дачного хозяйства"</t>
  </si>
  <si>
    <t>Цель: стимулирование ведения на территории Красноярского края садоводства, огородничества и дачного хозяйства</t>
  </si>
  <si>
    <t>Задача 1. Поддержка развития и содержания инфраструктур территорий некоммерческих объединений</t>
  </si>
  <si>
    <t>Ввод в эксплуатацию законченных ремонтом автомобильных дорог общего пользования местного значения, являющихся подъездами к садоводческим обществам</t>
  </si>
  <si>
    <t>Задача 2. Улучшение самообеспечения населения сельскохозяйственной продукцией, произведенной в некоммерческих объединениях</t>
  </si>
  <si>
    <t>Приложение N 10</t>
  </si>
  <si>
    <t>Количество некоммерческих объединений, обеспеченныхэлектроснабжением и (или) водоснабжением</t>
  </si>
  <si>
    <t>Количество некоммерческих объединений, улучшивших условия по электроснабжению, и (или) водоснабжению, и (или) дорогам</t>
  </si>
  <si>
    <t>Продпрограмма "Стимулирование инвестиционной деятельности в агропромышленном комплексе"</t>
  </si>
  <si>
    <t>Подпрограмма "Техническая и технологическая модернизация"</t>
  </si>
  <si>
    <t xml:space="preserve">Целевой показатель: индекс производства продукции животноводства в хозяйствах всех категорий (в сопоставимых ценах)   </t>
  </si>
  <si>
    <t>Подпрограмма "Обеспечение общих условий функционирования отраслей агропромышленного комплекса"</t>
  </si>
  <si>
    <t>Отчетный 2018 год</t>
  </si>
  <si>
    <t>Целевой показатель: индекс производства пищевых продуктов  (в сопоставимых ценах)</t>
  </si>
  <si>
    <t>Целевой показатель: индекс производства напитков  (в сопоставимых ценах)</t>
  </si>
  <si>
    <t>Цель 2: Развитие сельских территорий, рост занятости и уровня жизни сельского населения</t>
  </si>
  <si>
    <t>Целевой показатель: располагаемые ресурсы домашних хозяйств (в среднем на   1 члена домашнего хозяйства в месяц) в сельской местности</t>
  </si>
  <si>
    <t>Целевой показатель: среднемесячная  заработная плата работников в сфере производства пищевых продуктов</t>
  </si>
  <si>
    <t>Валовой сбор овощей в зимних теплицах в сельскохозяйственных организациях, крестьянских (фермерских) хозяйствах, включая индивидуальных предпринимателей</t>
  </si>
  <si>
    <t>Валовой сбор плодов и ягод в сельскохозяйственных организациях, крестьянских (фермерских) хозяйствах, включая индивидуальных предпринимателей</t>
  </si>
  <si>
    <t>Производство масла подсолнечного нерафинированного и его фракций</t>
  </si>
  <si>
    <t xml:space="preserve">Производство муки из зерновых культур, овощных и других растительных культур, смеси из них </t>
  </si>
  <si>
    <t>1.1.9</t>
  </si>
  <si>
    <t>Производство хлобобулочных изделий, обогащенных микронутриентами, и диетических хлебобулочных изделий</t>
  </si>
  <si>
    <t>1.1.10</t>
  </si>
  <si>
    <t>1.1.11</t>
  </si>
  <si>
    <t>1.1.12</t>
  </si>
  <si>
    <t>1.1.13</t>
  </si>
  <si>
    <t>1.1.14</t>
  </si>
  <si>
    <t>Объем производства семенного картофеля</t>
  </si>
  <si>
    <t>тонн</t>
  </si>
  <si>
    <t>Объем реализованного семенного картофеля</t>
  </si>
  <si>
    <t>1.1.15</t>
  </si>
  <si>
    <t>Объем семенного картофеля, направленного на посадку (посев) в целях размножения</t>
  </si>
  <si>
    <t>Размер посевных площадей, занятых зерновыми, зернобобовыми и кормовыми сельскохозяйственными культурами, в субъектах Российской Федерации</t>
  </si>
  <si>
    <t>Доля площади, засеваемой элитными семенами, в общей площади посевов, занятой семенами сортов растений</t>
  </si>
  <si>
    <t>Доля застрахованной стоимости продукции животноводства (страховая сумма по договорам сельскохозяйственного страхования) в общей стоимости продукции животноводства</t>
  </si>
  <si>
    <t>1,99</t>
  </si>
  <si>
    <t>63,6</t>
  </si>
  <si>
    <t>103,1</t>
  </si>
  <si>
    <t>63,7</t>
  </si>
  <si>
    <t>101,6</t>
  </si>
  <si>
    <t>65,8</t>
  </si>
  <si>
    <t>81,8</t>
  </si>
  <si>
    <t>Производство изделий колбасных, включая изделия колбасные для детского питания</t>
  </si>
  <si>
    <t>45,46</t>
  </si>
  <si>
    <t>Производство молока жидкого обработанного, включая молоко для детского питания</t>
  </si>
  <si>
    <t>233,6</t>
  </si>
  <si>
    <t>4,2</t>
  </si>
  <si>
    <t>2.1.13</t>
  </si>
  <si>
    <t>0,575</t>
  </si>
  <si>
    <t>100,5</t>
  </si>
  <si>
    <t>Племенное условное маточное поголовье сельскохозяйственных животных</t>
  </si>
  <si>
    <t>7,4</t>
  </si>
  <si>
    <t>13,5</t>
  </si>
  <si>
    <t>Задача 2.3. Улучшение качества производства и переработки основных видов сельскохозяйственной продукции, увеличение их экспортного потенциала</t>
  </si>
  <si>
    <t>Количество наименований (видов) пищевых продуктов, прошедших добровольную сертификацию</t>
  </si>
  <si>
    <t>-</t>
  </si>
  <si>
    <t>не менее 64</t>
  </si>
  <si>
    <t>Количество новых постоянных рабочих мест, созданных в крестьянских (фермерских) хозяйствах, осуществивших проекты создания и развития своих хозяйств с помощью грантовой поддержки</t>
  </si>
  <si>
    <t>Прирост объема сельскохозяйственной продукции, произведенной  крестьянскими (фермерскими) хозяйствами,  включая индивидуальных предпринимателей и получившими грантовую поддержку, к году, предшествующему году предоставления субсидии</t>
  </si>
  <si>
    <t>Количество новых постоянных рабочих мест, созданных в сельскохозяйственных потребительских кооперативах, получивших грантовую поддержку для развития материально-технической базы</t>
  </si>
  <si>
    <t>Прирост объема сельскохозяйственной продукции, реализованной сельскохозяйственными потребительскими кооперативами, получившими грантовую поддержку, к году, предшествующему году предоставления субсидии</t>
  </si>
  <si>
    <t>3.2.3</t>
  </si>
  <si>
    <t>168/58</t>
  </si>
  <si>
    <t>250/35</t>
  </si>
  <si>
    <t>200/30</t>
  </si>
  <si>
    <t>90/64</t>
  </si>
  <si>
    <t>Задача 1. Увеличение объема кредитных ресурсов, привлекаемых в агропромышленный комплекс на цели модернизации и развития производства</t>
  </si>
  <si>
    <t>Объем ссудной задоолженности по субсидируемым инвестиционным кредитам (займам) на 31 декабря отчетного года</t>
  </si>
  <si>
    <t xml:space="preserve">млн рублей </t>
  </si>
  <si>
    <t>Прирост объема производства продукции  товарной аквакультуры, включая товарную аквакультуру осетровых видов рыб, в отчетном году по отношению к предыдущему году</t>
  </si>
  <si>
    <t>Ввод новых и модернизированных площадей зимних теплиц в сельскохозяйственных организациях, крестьянских (фермерских) хозяйствах, включая индивидуальных предпринимателей</t>
  </si>
  <si>
    <t>Задача - стимулирование приобретения субъектами агропромышленного комплекса края высокотехнологичных машин и оборудования</t>
  </si>
  <si>
    <t>в том числе на условиях софинансирования с федеральным бюджетом</t>
  </si>
  <si>
    <t>не менее 2</t>
  </si>
  <si>
    <t>не менее 93</t>
  </si>
  <si>
    <t>Невыполнение  показателя обусловлено пересчетом Федеральной службой государственной статистики  динамических рядов 
по производству основных видов продукции животноводства в  хозяйствах населения  в соответствии с итогами Всероссийской сельскохозяйственной переписи 2016 года</t>
  </si>
  <si>
    <t xml:space="preserve">Невыполнение показателя связано с неблагоприятными погодными условиями во время проведения посевных работ. Согласно данным ФГБУ "Среднесибирское УГМС"  агрометеологические условия апреля и мая явились неблагоприятными для посева сельскохозяйственных культур из-за установления умеренно-холодной погоды с частыми осадками                    в виде дождя, мокрого снега, что отразилось на темпах проведения посевной кампании и привело к недосеву запланированной посевной площади.                                Согласно постановлению Правительства Красноярского края от 09.06.2018 № 333-п                                   "О введении на територии отдельных муниципальных районов Красноярского края режима чрезвычайной ситуации"  на территории 36 муниципальных образований края, был  введен режим «чрезвычайная ситуация».                     </t>
  </si>
  <si>
    <t>По предварительниы данным показатель выполнен. Уточненный показатель будет определен на основании  информации Красноярскстата, которая выходит в марте месяце следующего года  за отчетным.</t>
  </si>
  <si>
    <t xml:space="preserve">С 2017 года  внесены изменения в Общероссийский  классификатор видов экономической деятельности ОКВЭД ОК 029-2014 (ОКВЭД 2), утвержденный приказом  Росстандарта от 31.01.2014 № 14-ст,  в связи с чем статистические данные по объему производства  отсутствуют 
</t>
  </si>
  <si>
    <t>Невыполнение показателя обусловлено снижением объемов производства продукции животноводства                в хозяйствах населения с учетом итогов Всероссийской сельскохозяйственной переписи 2016 года</t>
  </si>
  <si>
    <t>Невыполнение показателя на 12,7 %  произошло по причине ассортиментного сдвига производства молочной продукции, и снижение производства молока в хозяйствах всех категорий.</t>
  </si>
  <si>
    <t xml:space="preserve">Невыполнение показателя связано со снижением объемов производства водки по  причине ужесточения законодательства в сфере производства алкогольной продукции, а именно введением помарочного учета при производстве алкогольной продукции. Частично на статистику, характеризующую снижение объема продаж крепкого алкоголя, влияет рост потребления спиртосодержащей продукции собственного (домашнего) изготовления, что обусловлено как ростом розничных цен   на алкоголь, так и уровнем доходов населения.                                                                 Кроме того, в 2018 году отмечено  снижение объемов производства  воды минеральной и напитков безалкогольных прочих в связи с высокой конкуренцией на рынке данной продукции и изменением структуры покупательского спроса. </t>
  </si>
  <si>
    <t xml:space="preserve">Невыполнение показателей обусловлено следующими причинами:                                                          1. Согласно данным ФГБУ "Среднесибирское УГМС"  агрометеорологические условия апреля                             и мая явились неблагоприятными для посева сельскохозяйственных культур из-за установления умеренно-холодной погоды с частыми осадками в виде дождя, мокрого снега, что отразилось на темпах проведения посевной кампании и привело к недосеву запланированной посевной площади и, следовательно, недополучению планируемого урожая.      Согласно постановлению Правительства Красноярского края от 09.06.2018 № 333-п                                   "О введении на территории отдельных муниципальных районов Красноярского края режима чрезвычайной ситуации"  на территории 36 муниципальных образований края, был  введен режим «чрезвычайная ситуация»;                                      2. На формирование урожая зерновых и зернбобовых культур повлияли погодные условия, сложившиеся  в июне-августе  2018 года.  Согласно данным ФГБУ "Среднесибирское УГМС" на территориях Краснотуранского, Идринского, Дзержинского, Минусинского, Курагинского, Новоселовского, Саянского, Казачинского и Тюхтетского районов края зафиксированы неблагоприятные агрометеорологические условия и (или) опасные агрометеорологические явления "почвенная засуха". Засушливые условия отрицательно отразились на основной фазе развития яровых зерновых - "выход в трубку" (закладка колоса),  что в конечном итоге привело к снижению урожая. </t>
  </si>
  <si>
    <t>Снижение показателя на 8,8 %, связано с ограничением объемов пшеницы мукомольных кондиций урожая 2017 года, а также из-за более высокой себестоимости производства муки, чем у конкурентов, осуществляющих ввоз муки в край</t>
  </si>
  <si>
    <t>Невыполнение показателя обусловлено снижением объемов производства продукции растениеводства в хозяйствах населения с учетом итогов Всероссийской сельскохозяйственной переписи 2016 года, а также неблагоприятными погодными условиями,оказавшими отрицатедьное влияние на производство продукции подотрасли</t>
  </si>
  <si>
    <t>Невыполнение показателя обусловлено снижением объемов производства сельскохозяйственной продукции в хозяйствах населения с учетом итогов Всероссийской сельскохозяйственной переписи 2016 года, а также неблагоприятными погодными условиями,оказавшими отрицательное влияние на производство продукции растениеводства</t>
  </si>
  <si>
    <t>Фактическое выполнение значения показателя результативности на 1 декабря 2018 года составляет 4 636,6 млн. рублей. Увеличение значения показателя результативности по сравнению с плановым произошло в связи с представлением к субсидированию в 2018 году субъектами агропромышленного комплекса новых кредитных договоров (договоров займа).</t>
  </si>
  <si>
    <t>Невыполнение показателя связано с опережающими темпами роста затрат на производство и реализацию сельскохозяйственной продукции над темпами роста цен</t>
  </si>
  <si>
    <t>Невыполнение показателя обусловлено увеличением денежных расходов  домашних хозяйств и снижением денежных  и натуральных доходов</t>
  </si>
  <si>
    <t>Увеличение показателя связано с вводом в эксплуатацию двух оросительных систем в 2018 году. В связи с поздними сроками ввода мелиоративных систем ООО СХП "Дары Малиновки" и ООО "Искра" в 2017 году посев на данных землях не осущеcтвлялся.</t>
  </si>
  <si>
    <t>Количество заболевших голов снизилось в связи с оперативными мероприятиями, проведенными специалистами ветеринарии и установлениями карантинов (ограничительных мероприятий). Своевременное введение ограничительных мер пресекло распространение инфекции среди поголовья животных в очагах и неблагополучных пунктах. В связи с этим число карантинов увеличилось, а число заболевших уменьшилось.</t>
  </si>
  <si>
    <t>Приложение N 14</t>
  </si>
  <si>
    <t xml:space="preserve">
Информация о мероприятиях, направленных на реализацию научной, научно-технической и инновационной деятельности</t>
  </si>
  <si>
    <t xml:space="preserve">
</t>
  </si>
  <si>
    <t>(тыс. рублей)</t>
  </si>
  <si>
    <t>N п/п</t>
  </si>
  <si>
    <t>Цель, задача, мероприятие</t>
  </si>
  <si>
    <t>Год, предшествующий отчетному году</t>
  </si>
  <si>
    <t>Отчетный 2018 год реализации государственной программы Красноярского края</t>
  </si>
  <si>
    <t>Эффект от реализации мероприятия</t>
  </si>
  <si>
    <t>январь - декабрь</t>
  </si>
  <si>
    <t>Цель: повышение конкурентоспособности продукции сельского хозяйства, пищевой и перерабатывающей продукции, производимой в крае,                                                                                                                  и обеспечение продовольственной безопаснояти региона</t>
  </si>
  <si>
    <t>Подпрограмма государственной программы "Развитие отраслей агропромышленного комплекса"</t>
  </si>
  <si>
    <t>Расходы на приобретение минеральных удобрений, оригинальных и элитных семян сельскохозяйственных растений для их последующей безвозмездной передачи сельскохозяйственным научно-исследовательским учреждениям, расположенным на территории края, образовательным организациям высшего образования, зарегистрированным на территории края</t>
  </si>
  <si>
    <t>В 2018 году приобретено 183,4 тонн минеральных удобрений.</t>
  </si>
  <si>
    <t>Подпрограмма государственной программы "Техническая и технологическая модернизация"</t>
  </si>
  <si>
    <t>Расходы на приобретение изделий автомобильной промышленности, тракторов и сельскохозяйственных машин, лабораторного оборудования для иммуноферментного анализа картофеля (анализатора иммунологического гомогенизатора) для передачи в федеральную собственность для нужд научно-исследовательских учреждений, расположенных на территории края, или образовательных организаций высшего образования, зарегистрированных на территории края</t>
  </si>
  <si>
    <t xml:space="preserve">В 2018 году приобретено 4 ед. техники:                        1 ед. трактор,                                                                 1 ед.  зерноуборочный комбайн,                             1 ед. жатка соевая.                                                1 ед. мобильная зерносушилка
</t>
  </si>
  <si>
    <t>Итого по государственной программе Красноярского края</t>
  </si>
  <si>
    <t>Приложение № 15</t>
  </si>
  <si>
    <t>Информация о планируемых значениях и фактически достигнутых значениях сводных показателей государственного задания</t>
  </si>
  <si>
    <t>№ п/п</t>
  </si>
  <si>
    <t>Наименование оказываемой услуги</t>
  </si>
  <si>
    <t>Уникальный номер реестровой записи</t>
  </si>
  <si>
    <t>Содержание государственной услуги (работы)</t>
  </si>
  <si>
    <t>Наименование и значение показателя объема государственной услуги (работы)</t>
  </si>
  <si>
    <t>Проведение мероприятий по предупреждению и ликвидации заразных и иных болезней животных, включая сельскохозяйственных, домашних,зоопарковых и других животных, пушных зверей, птиц, рыб и пчел и их лечению</t>
  </si>
  <si>
    <t>852000О.99.0.АЦ44АА13003</t>
  </si>
  <si>
    <t xml:space="preserve">Проведение плановых профилактических вакцинаций животных (птиц) против особо опасных болезней животных и болезней общих для человека и животных (птиц) </t>
  </si>
  <si>
    <t>Стационар</t>
  </si>
  <si>
    <t>количество вакцинаций</t>
  </si>
  <si>
    <t>ед</t>
  </si>
  <si>
    <t>852000О.99.0.АЦ44АА14003</t>
  </si>
  <si>
    <t>На выезде</t>
  </si>
  <si>
    <t>Р.18.0.0123.0016.001</t>
  </si>
  <si>
    <t xml:space="preserve">проведение плановых профилактических вакцинаций животных (птиц) против особо опасных болезней животных и болезней общих для человека и животных (птиц) </t>
  </si>
  <si>
    <t>852000О.99.0.АЦ44АА12003</t>
  </si>
  <si>
    <t xml:space="preserve"> Проведение плановых профилактических вакцинаций животных (птиц) против особо опасных болезней животных и болезней общих для человека и животных (птиц)</t>
  </si>
  <si>
    <t>количество документов</t>
  </si>
  <si>
    <t>шт</t>
  </si>
  <si>
    <t>Р.18.0.0123.0013.001</t>
  </si>
  <si>
    <t>Р.18.0.0123.0015.001</t>
  </si>
  <si>
    <t>852000О.99.0.АЦ44АА19003</t>
  </si>
  <si>
    <t xml:space="preserve"> Проведение вынужденных профилактических вакцинаций животных (птиц) в случаях возникновения или угрозы возникновения особо опасных болезней животных и болезней общих для человека и животных (птиц)</t>
  </si>
  <si>
    <t>количество мероприятий</t>
  </si>
  <si>
    <t>852000О.99.0.АЦ44АА20003</t>
  </si>
  <si>
    <t xml:space="preserve"> Проведение ветеринарных организационных работ, включая учет и ответственное хранение лекарственных средств и препаратов для ветеринарного применения</t>
  </si>
  <si>
    <t>852000О.99.0.АЦ44АА18003</t>
  </si>
  <si>
    <t xml:space="preserve"> На выезде</t>
  </si>
  <si>
    <t>852000О.99.0.АЦ44АА07003</t>
  </si>
  <si>
    <t>Проведение плановых лабораторных исследований на особо опасные болезни животных (птиц), болезни общие для человека и животных (птиц), включая отбор проб и их транспортировку</t>
  </si>
  <si>
    <t>количество исследований</t>
  </si>
  <si>
    <t>Р.18.0.0123.0008.001</t>
  </si>
  <si>
    <t xml:space="preserve">проведение плановых лабораторных исследований на особо опасные болезни животных (птиц), болезни общие для человека и животных (птиц), включая отбор проб и их транспортировку </t>
  </si>
  <si>
    <t>852000О.99.0.АЦ44АА06003</t>
  </si>
  <si>
    <t xml:space="preserve"> Проведение плановых лабораторных исследований на особо опасные болезни животных (птиц), болезни общие для человека и животных (птиц), включая отбор проб и их транспортировку</t>
  </si>
  <si>
    <t>Р.18.0.0123.0007.001</t>
  </si>
  <si>
    <t>852000О.99.0.АЦ44АА00003</t>
  </si>
  <si>
    <t xml:space="preserve"> Проведение плановых диагностических мероприятий на особо опасные болезни животных (птиц) и болезни общие для человека и животных (птиц)</t>
  </si>
  <si>
    <t>852000О.99.0.АЦ44АА01003</t>
  </si>
  <si>
    <t>количество проб</t>
  </si>
  <si>
    <t>852000О.99.0.АЦ44АА02003</t>
  </si>
  <si>
    <t>852000О.99.0.АЦ44АА03003</t>
  </si>
  <si>
    <t>852000О.99.0.АЦ44АА04003</t>
  </si>
  <si>
    <t>852000О.99.0.АЦ44АА05003</t>
  </si>
  <si>
    <t>Проведение плановых диагностических мероприятий на особо опасные болезни животных (птиц) и болезни общие для человека и животных (птиц)</t>
  </si>
  <si>
    <t>Р.18.0.0123.0002.001</t>
  </si>
  <si>
    <t xml:space="preserve">проведение плановых диагностических мероприятий на особо опасные болезни животных (птиц) и болезни общие для человека и животных (птиц) </t>
  </si>
  <si>
    <t>Р.18.0.0123.0003.001</t>
  </si>
  <si>
    <t>Р.18.0.0123.0004.001</t>
  </si>
  <si>
    <t>Р.18.0.0123.0005.001</t>
  </si>
  <si>
    <t>Р.18.0.0123.0006.001</t>
  </si>
  <si>
    <t>Проведение ветеринарных организационных работ, включая учет и ответственное хранение лекарственных средств и препаратов для ветеринарного применения</t>
  </si>
  <si>
    <t>852000О.99.0.АЦ44АА21003</t>
  </si>
  <si>
    <t>Р.18.0.0123.0020.001</t>
  </si>
  <si>
    <t xml:space="preserve">проведение ветеринарных организационных работ, включая учет и ответственное хранение лекарственных средств и препаратов для ветеринарного применения </t>
  </si>
  <si>
    <t>Р.18.0.0123.0021.001</t>
  </si>
  <si>
    <t>852000О.99.0.АЦ44АА22003</t>
  </si>
  <si>
    <t>Проведение ветеринарно-санитарных мероприятий</t>
  </si>
  <si>
    <t>852000О.99.0.АЦ44АА23003</t>
  </si>
  <si>
    <t>852000О.99.0.АЦ44АА24003</t>
  </si>
  <si>
    <t>852000О.99.0.АЦ44АА25003</t>
  </si>
  <si>
    <t>Р.18.0.0123.0022.001</t>
  </si>
  <si>
    <t xml:space="preserve">проведение ветеринарно-санитарных мероприятий </t>
  </si>
  <si>
    <t>Р.18.0.0123.0023.001</t>
  </si>
  <si>
    <t>количество объектов</t>
  </si>
  <si>
    <t>Р.18.0.0123.0024.001</t>
  </si>
  <si>
    <t>Р.18.0.0123.0025.001</t>
  </si>
  <si>
    <t>852000О.99.0.АЦ44АА28003</t>
  </si>
  <si>
    <t xml:space="preserve"> Проведение ветеринарных обследований объектов, связанных с содержанием животных, переработкой, хранением и реализацией продукции и сырья животного происхождения</t>
  </si>
  <si>
    <t>852000О.99.0.АЦ44АА29003</t>
  </si>
  <si>
    <t>Р.18.0.0123.0026.001</t>
  </si>
  <si>
    <t xml:space="preserve">проведение ветеринарных обследований объектов, связанных с содержанием животных, переработкой, хранением и реализацией продукции и сырья животного происхождения </t>
  </si>
  <si>
    <t>Р.18.0.0123.0027.001</t>
  </si>
  <si>
    <t>Оформление и выдача ветеринарных сопроводительных документов</t>
  </si>
  <si>
    <t>852000О.99.0.АЦ46АА01001</t>
  </si>
  <si>
    <t>Р.18.0.0124.0002.001</t>
  </si>
  <si>
    <t>Проведение мероприятий по защите населения от болезней общих для человека и животных и пищевых отравлений</t>
  </si>
  <si>
    <t>Р.18.0.0125.0015.001</t>
  </si>
  <si>
    <t>проведение государственного ветеринарного мониторинга остатков запрещенных и вредных веществ в организме живых животных и продуктах животного происхождения, включая отбор проб и их транспортировку</t>
  </si>
  <si>
    <t>Р.18.0.0125.0016.001</t>
  </si>
  <si>
    <t xml:space="preserve">проведение государственного ветеринарного мониторинга остатков запрещенных и вредных веществ в организме живых животных и продуктах животного происхождения, включая отбор проб и их транспортировку </t>
  </si>
  <si>
    <t>Р.18.0.0125.0017.001</t>
  </si>
  <si>
    <t>Р.18.0.0125.0018.001</t>
  </si>
  <si>
    <t>Р.18.0.0125.0011.001</t>
  </si>
  <si>
    <t xml:space="preserve">проведение учета и контроля за состоянием скотомогильников, включая сибиреязвенные </t>
  </si>
  <si>
    <t>Р.18.0.0125.0012.001</t>
  </si>
  <si>
    <t>Р.18.0.0125.0013.001</t>
  </si>
  <si>
    <t>Р.18.0.0125.0014.001</t>
  </si>
  <si>
    <t>проведение учета и контроля за состоянием скотомогильников, включая сибиреязвенные</t>
  </si>
  <si>
    <t>Р.18.0.0125.0007.001</t>
  </si>
  <si>
    <t xml:space="preserve">проведение лабораторных исследований в рамках осуществления регионального государственного ветеринарного надзора, включая отбор проб и их транспортировку </t>
  </si>
  <si>
    <t>Р.18.0.0125.0008.001</t>
  </si>
  <si>
    <t>852000О.99.0.АЦ47АА00002</t>
  </si>
  <si>
    <t>Проведение ветеринарно-санитарной экспертизы сырья и продукции животного происхождения на трихинеллез</t>
  </si>
  <si>
    <t>852000О.99.0.АЦ47АА01002</t>
  </si>
  <si>
    <t xml:space="preserve"> Проведение ветеринарно-санитарной экспертизы сырья и продукции животного происхождения на трихинеллез</t>
  </si>
  <si>
    <t>количество отчетов</t>
  </si>
  <si>
    <t>852000О.99.0.АЦ47АА02002</t>
  </si>
  <si>
    <t>Р.18.0.0125.0001.001</t>
  </si>
  <si>
    <t xml:space="preserve">проведение ветеринарно-санитарной экспертизы сырья и продукции животного происхождения на трихинеллез </t>
  </si>
  <si>
    <t>Р.18.0.0125.0002.001</t>
  </si>
  <si>
    <t>Р.18.0.0125.0003.001</t>
  </si>
  <si>
    <t>Расходы краевого бюджета на оказание (выполнение) государственной услуги (работы), тыс.руб.</t>
  </si>
  <si>
    <t>Приложение № 11</t>
  </si>
  <si>
    <t>Информация</t>
  </si>
  <si>
    <t>об использовании бюджетных ассигнований краевого бюджета и иных средств на реализацию отдельных мероприятий программы и подпрограмм с указанием плановых и фактических значений (с расшифровкой по главным распорядителям средств краевого бюджета, подпрограмм, отдельным мероприятиям программы, а также по годам реализации программы)</t>
  </si>
  <si>
    <t>Статус (государственная программа)</t>
  </si>
  <si>
    <t>Наименование программы, подпрогораммы</t>
  </si>
  <si>
    <t>Наименование ГРБС</t>
  </si>
  <si>
    <t>Код бюджетной классификации</t>
  </si>
  <si>
    <t>Примечание</t>
  </si>
  <si>
    <t>ГР БС</t>
  </si>
  <si>
    <t>РзПр</t>
  </si>
  <si>
    <t>ЦСР</t>
  </si>
  <si>
    <t>ВР</t>
  </si>
  <si>
    <t>2017  (отчетный год)</t>
  </si>
  <si>
    <t>2018  (текущий год)</t>
  </si>
  <si>
    <t>январь-декабрь</t>
  </si>
  <si>
    <t>Значение на конец года</t>
  </si>
  <si>
    <t>1-ый год (2019 год)</t>
  </si>
  <si>
    <t>2-ой год (2020 год)</t>
  </si>
  <si>
    <t>Государственная программа</t>
  </si>
  <si>
    <t xml:space="preserve">"Развитие сельского хозяйства и регулирование рынков сельскохозяйствен-ной продукции, сырья и продовольствия" </t>
  </si>
  <si>
    <t>Всего расходные обязательства</t>
  </si>
  <si>
    <t>в том числе по ГРБС:</t>
  </si>
  <si>
    <t>министерство сельского хозяйства и торговли Красноярского края</t>
  </si>
  <si>
    <t>служба по ветеринарному надзору Красноярского края</t>
  </si>
  <si>
    <t>министерство образования Красноярского края</t>
  </si>
  <si>
    <t>075</t>
  </si>
  <si>
    <t>министерство транспорта Красноярского края</t>
  </si>
  <si>
    <t>711</t>
  </si>
  <si>
    <t>министерство ппомышленности, энергетики и торговли Красноярского края</t>
  </si>
  <si>
    <t>382</t>
  </si>
  <si>
    <t>служба по надзору за техническим состоянием самоходных машин и других видов техники Красноярского края</t>
  </si>
  <si>
    <t>069</t>
  </si>
  <si>
    <t>министерство здравоохранения Красноярского края</t>
  </si>
  <si>
    <t>710</t>
  </si>
  <si>
    <t>министерство спорта и молодежной политики Красноярского края</t>
  </si>
  <si>
    <t>164</t>
  </si>
  <si>
    <t>министерство энергетики и жилищно-коммунального хозяйства Красноярского края</t>
  </si>
  <si>
    <t>510</t>
  </si>
  <si>
    <t xml:space="preserve">Подпрограмма </t>
  </si>
  <si>
    <t xml:space="preserve">"Развитие отраслей агропромышленного комплекса" </t>
  </si>
  <si>
    <t>федеральный бюджет</t>
  </si>
  <si>
    <t>краевой бюджет</t>
  </si>
  <si>
    <t>121</t>
  </si>
  <si>
    <t>0405</t>
  </si>
  <si>
    <t>810</t>
  </si>
  <si>
    <t>14Б00R543В</t>
  </si>
  <si>
    <t>240</t>
  </si>
  <si>
    <t>14Б0021840</t>
  </si>
  <si>
    <t>14Б0024350</t>
  </si>
  <si>
    <t>14Б00R5433</t>
  </si>
  <si>
    <t>14Б00R5437</t>
  </si>
  <si>
    <t>045</t>
  </si>
  <si>
    <t>14Б0024290</t>
  </si>
  <si>
    <t>14Б0024210</t>
  </si>
  <si>
    <t>14Б0021980</t>
  </si>
  <si>
    <t>14Б0022040</t>
  </si>
  <si>
    <t>14Б0024260</t>
  </si>
  <si>
    <t>14Б0024280</t>
  </si>
  <si>
    <t>14Б00R543К</t>
  </si>
  <si>
    <t>"Обеспечение общих условий функционирования отраслей агропромышленного комплекса"</t>
  </si>
  <si>
    <t>120</t>
  </si>
  <si>
    <t>14В0022080</t>
  </si>
  <si>
    <t>14В0024040</t>
  </si>
  <si>
    <t>0412</t>
  </si>
  <si>
    <t>14В0075180</t>
  </si>
  <si>
    <t>530</t>
  </si>
  <si>
    <t>"Стимулирование инвестиционной деятельности в агропромышленном комплексе"</t>
  </si>
  <si>
    <t>14Г00R5441</t>
  </si>
  <si>
    <t>14Г00R5442</t>
  </si>
  <si>
    <t>14Г00R5261</t>
  </si>
  <si>
    <t>ф</t>
  </si>
  <si>
    <t>14Г00R5443</t>
  </si>
  <si>
    <t>14Г0022830</t>
  </si>
  <si>
    <t>к</t>
  </si>
  <si>
    <t>14Г0022860</t>
  </si>
  <si>
    <t>01</t>
  </si>
  <si>
    <t>14Г0022890</t>
  </si>
  <si>
    <t>14Г0022820</t>
  </si>
  <si>
    <t>14Г00R5450</t>
  </si>
  <si>
    <t>14Г00R5260</t>
  </si>
  <si>
    <t xml:space="preserve">"Техническая и технологическая модернизация" </t>
  </si>
  <si>
    <t>1440022800</t>
  </si>
  <si>
    <t>1440022310</t>
  </si>
  <si>
    <t>1440022810</t>
  </si>
  <si>
    <t>1440022360</t>
  </si>
  <si>
    <t>1440022370</t>
  </si>
  <si>
    <t>1440024500</t>
  </si>
  <si>
    <t>1440022330</t>
  </si>
  <si>
    <t>1440022870</t>
  </si>
  <si>
    <t>1440022880</t>
  </si>
  <si>
    <t>1440022840</t>
  </si>
  <si>
    <t>"Развитие мелиорации земель сельскохозяйственного назначения"</t>
  </si>
  <si>
    <t>14А00R5680</t>
  </si>
  <si>
    <t>21679,70</t>
  </si>
  <si>
    <t>14А0024180</t>
  </si>
  <si>
    <t>14А00R0760</t>
  </si>
  <si>
    <t xml:space="preserve">"Кадровое обеспечение агропромышленного комплекса края" </t>
  </si>
  <si>
    <t>1003</t>
  </si>
  <si>
    <t>1460022510</t>
  </si>
  <si>
    <t>320</t>
  </si>
  <si>
    <t>1460022520</t>
  </si>
  <si>
    <t>1460022580</t>
  </si>
  <si>
    <t>1460023000</t>
  </si>
  <si>
    <t>1460023010</t>
  </si>
  <si>
    <t>1460022550</t>
  </si>
  <si>
    <t>310</t>
  </si>
  <si>
    <t>1460022560</t>
  </si>
  <si>
    <t>1460024640</t>
  </si>
  <si>
    <t>1460022540</t>
  </si>
  <si>
    <t>244</t>
  </si>
  <si>
    <t>"Устойчивое развитие сельских территорий"</t>
  </si>
  <si>
    <t>14700R5671</t>
  </si>
  <si>
    <t>520, 320</t>
  </si>
  <si>
    <t>520</t>
  </si>
  <si>
    <t>1403</t>
  </si>
  <si>
    <t>540</t>
  </si>
  <si>
    <t>14700R0180</t>
  </si>
  <si>
    <t>520,320</t>
  </si>
  <si>
    <t>0409</t>
  </si>
  <si>
    <t>14700R5672</t>
  </si>
  <si>
    <t>522</t>
  </si>
  <si>
    <t>"Поддержка садоводства, огородничества и дачного хозяйства"</t>
  </si>
  <si>
    <t>0505</t>
  </si>
  <si>
    <t>14Д0075750</t>
  </si>
  <si>
    <t>14Д0024400</t>
  </si>
  <si>
    <t>14Д0024420</t>
  </si>
  <si>
    <t xml:space="preserve">"Обеспечение реализации государственной программы и прочие мероприятия" </t>
  </si>
  <si>
    <t>120, 240, 320, 850</t>
  </si>
  <si>
    <t>240, 350</t>
  </si>
  <si>
    <t>120, 240, 320, 850, 830</t>
  </si>
  <si>
    <t>110, 240, 830, 850</t>
  </si>
  <si>
    <t>110, 240, 320, 830, 850</t>
  </si>
  <si>
    <t>240, 850</t>
  </si>
  <si>
    <t>Приложение № 12</t>
  </si>
  <si>
    <t>об использовании бюджетных ассигнований краевого бюджета и иных средств на реализацию программы с указанием плановых и фактических значений</t>
  </si>
  <si>
    <t>Источники финансирования</t>
  </si>
  <si>
    <t>июль-декабрь</t>
  </si>
  <si>
    <t xml:space="preserve">"Развитие сельского хозяйства и регулирование рынков сельскохозяйственной продукции, сырья и продовольствия" </t>
  </si>
  <si>
    <t>Всего</t>
  </si>
  <si>
    <t>в том числе:</t>
  </si>
  <si>
    <t>внебюджетные источники</t>
  </si>
  <si>
    <t>бюджеты муниципальных образований</t>
  </si>
  <si>
    <t>юридические лица</t>
  </si>
  <si>
    <t xml:space="preserve">"Развитие отраслей агропромышленного комплекса"  </t>
  </si>
  <si>
    <t xml:space="preserve">"Устойчивое развитие сельских территорий" </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</si>
</sst>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_-* #,##0.00_р_._-;\-* #,##0.00_р_._-;_-* &quot;-&quot;??_р_._-;_-@_-"/>
    <numFmt numFmtId="165" formatCode="0.0"/>
    <numFmt numFmtId="166" formatCode="0.000"/>
    <numFmt numFmtId="167" formatCode="#,##0.0"/>
    <numFmt numFmtId="168" formatCode="#,##0.000"/>
    <numFmt numFmtId="169" formatCode="0.0%"/>
  </numFmts>
  <fonts count="31" x14ac:knownFonts="1">
    <font>
      <sz val="11"/>
      <color theme="1"/>
      <name val="Calibri"/>
      <family val="2"/>
      <charset val="204"/>
      <scheme val="minor"/>
    </font>
    <font>
      <sz val="11"/>
      <color indexed="8"/>
      <name val="Calibri"/>
      <family val="2"/>
      <charset val="204"/>
    </font>
    <font>
      <sz val="11"/>
      <color indexed="8"/>
      <name val="Times New Roman"/>
      <family val="1"/>
      <charset val="204"/>
    </font>
    <font>
      <sz val="10"/>
      <color indexed="8"/>
      <name val="Times New Roman"/>
      <family val="1"/>
      <charset val="204"/>
    </font>
    <font>
      <sz val="8"/>
      <name val="Calibri"/>
      <family val="2"/>
      <charset val="204"/>
    </font>
    <font>
      <sz val="11"/>
      <color theme="1"/>
      <name val="Times New Roman"/>
      <family val="1"/>
      <charset val="204"/>
    </font>
    <font>
      <sz val="10"/>
      <color theme="1"/>
      <name val="Times New Roman"/>
      <family val="1"/>
      <charset val="204"/>
    </font>
    <font>
      <sz val="10"/>
      <name val="Times New Roman"/>
      <family val="1"/>
      <charset val="204"/>
    </font>
    <font>
      <sz val="11"/>
      <name val="Times New Roman"/>
      <family val="1"/>
      <charset val="204"/>
    </font>
    <font>
      <b/>
      <sz val="10"/>
      <color theme="1"/>
      <name val="Times New Roman"/>
      <family val="1"/>
      <charset val="204"/>
    </font>
    <font>
      <b/>
      <sz val="10"/>
      <color indexed="8"/>
      <name val="Times New Roman"/>
      <family val="1"/>
      <charset val="204"/>
    </font>
    <font>
      <b/>
      <sz val="11"/>
      <color theme="1"/>
      <name val="Calibri"/>
      <family val="2"/>
      <charset val="204"/>
      <scheme val="minor"/>
    </font>
    <font>
      <b/>
      <sz val="11"/>
      <color indexed="8"/>
      <name val="Times New Roman"/>
      <family val="1"/>
      <charset val="204"/>
    </font>
    <font>
      <sz val="10"/>
      <color rgb="FF000000"/>
      <name val="Times New Roman"/>
      <family val="1"/>
      <charset val="204"/>
    </font>
    <font>
      <b/>
      <sz val="10"/>
      <name val="Times New Roman"/>
      <family val="1"/>
      <charset val="204"/>
    </font>
    <font>
      <b/>
      <sz val="10"/>
      <color rgb="FFFF0000"/>
      <name val="Times New Roman"/>
      <family val="1"/>
      <charset val="204"/>
    </font>
    <font>
      <b/>
      <sz val="11"/>
      <color theme="1"/>
      <name val="Times New Roman"/>
      <family val="1"/>
      <charset val="204"/>
    </font>
    <font>
      <b/>
      <sz val="14"/>
      <color theme="1"/>
      <name val="Calibri"/>
      <family val="2"/>
      <charset val="204"/>
      <scheme val="minor"/>
    </font>
    <font>
      <sz val="12"/>
      <name val="Times New Roman"/>
      <family val="1"/>
      <charset val="204"/>
    </font>
    <font>
      <sz val="14"/>
      <color theme="1"/>
      <name val="Calibri"/>
      <family val="2"/>
      <charset val="204"/>
      <scheme val="minor"/>
    </font>
    <font>
      <sz val="14"/>
      <name val="Times New Roman"/>
      <family val="1"/>
      <charset val="204"/>
    </font>
    <font>
      <sz val="14"/>
      <color theme="1"/>
      <name val="Times New Roman"/>
      <family val="1"/>
      <charset val="204"/>
    </font>
    <font>
      <sz val="10"/>
      <name val="Arial Cyr"/>
      <charset val="204"/>
    </font>
    <font>
      <sz val="10.5"/>
      <name val="Times New Roman"/>
      <family val="1"/>
      <charset val="204"/>
    </font>
    <font>
      <b/>
      <sz val="11"/>
      <name val="Times New Roman"/>
      <family val="1"/>
      <charset val="204"/>
    </font>
    <font>
      <b/>
      <i/>
      <sz val="11"/>
      <color theme="1"/>
      <name val="Times New Roman"/>
      <family val="1"/>
      <charset val="204"/>
    </font>
    <font>
      <i/>
      <sz val="11"/>
      <color theme="1"/>
      <name val="Times New Roman"/>
      <family val="1"/>
      <charset val="204"/>
    </font>
    <font>
      <b/>
      <sz val="12"/>
      <name val="Times New Roman"/>
      <family val="1"/>
      <charset val="204"/>
    </font>
    <font>
      <sz val="12"/>
      <color theme="1"/>
      <name val="Times New Roman"/>
      <family val="1"/>
      <charset val="204"/>
    </font>
    <font>
      <sz val="12"/>
      <name val="Arial Cyr"/>
      <charset val="204"/>
    </font>
    <font>
      <sz val="11"/>
      <name val="Arial Cyr"/>
      <charset val="204"/>
    </font>
  </fonts>
  <fills count="8">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8" tint="0.79998168889431442"/>
        <bgColor indexed="64"/>
      </patternFill>
    </fill>
    <fill>
      <patternFill patternType="solid">
        <fgColor theme="9" tint="0.59999389629810485"/>
        <bgColor indexed="64"/>
      </patternFill>
    </fill>
    <fill>
      <patternFill patternType="solid">
        <fgColor theme="6" tint="0.39997558519241921"/>
        <bgColor indexed="64"/>
      </patternFill>
    </fill>
    <fill>
      <patternFill patternType="solid">
        <fgColor theme="6" tint="0.59999389629810485"/>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5">
    <xf numFmtId="0" fontId="0" fillId="0" borderId="0"/>
    <xf numFmtId="164" fontId="1" fillId="0" borderId="0" applyFont="0" applyFill="0" applyBorder="0" applyAlignment="0" applyProtection="0"/>
    <xf numFmtId="0" fontId="22" fillId="0" borderId="0"/>
    <xf numFmtId="0" fontId="22" fillId="0" borderId="0"/>
    <xf numFmtId="0" fontId="22" fillId="0" borderId="0"/>
  </cellStyleXfs>
  <cellXfs count="346">
    <xf numFmtId="0" fontId="0" fillId="0" borderId="0" xfId="0"/>
    <xf numFmtId="0" fontId="2" fillId="0" borderId="0" xfId="0" applyFont="1"/>
    <xf numFmtId="0" fontId="3" fillId="0" borderId="0" xfId="0" applyFont="1" applyAlignment="1">
      <alignment horizontal="justify"/>
    </xf>
    <xf numFmtId="0" fontId="3" fillId="0" borderId="0" xfId="0" applyFont="1"/>
    <xf numFmtId="0" fontId="2" fillId="0" borderId="0" xfId="0" applyFont="1" applyAlignment="1">
      <alignment horizontal="center" vertical="center"/>
    </xf>
    <xf numFmtId="0" fontId="2" fillId="0" borderId="0" xfId="0" applyFont="1" applyAlignment="1">
      <alignment vertical="center"/>
    </xf>
    <xf numFmtId="49" fontId="3" fillId="0" borderId="1" xfId="0" applyNumberFormat="1" applyFont="1" applyFill="1" applyBorder="1" applyAlignment="1">
      <alignment horizontal="justify" vertical="top" wrapText="1"/>
    </xf>
    <xf numFmtId="0" fontId="2" fillId="0" borderId="0" xfId="0" applyFont="1" applyFill="1"/>
    <xf numFmtId="2" fontId="2" fillId="0" borderId="0" xfId="0" applyNumberFormat="1" applyFont="1" applyAlignment="1">
      <alignment horizontal="center"/>
    </xf>
    <xf numFmtId="0" fontId="2" fillId="0" borderId="0" xfId="0" applyFont="1" applyAlignment="1">
      <alignment horizontal="center"/>
    </xf>
    <xf numFmtId="0" fontId="5" fillId="0" borderId="0" xfId="0" applyFont="1" applyAlignment="1">
      <alignment horizontal="right"/>
    </xf>
    <xf numFmtId="165" fontId="3" fillId="0" borderId="1" xfId="0" applyNumberFormat="1" applyFont="1" applyFill="1" applyBorder="1" applyAlignment="1">
      <alignment horizontal="center" vertical="center" wrapText="1"/>
    </xf>
    <xf numFmtId="2" fontId="3"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2" fillId="2" borderId="0" xfId="0" applyFont="1" applyFill="1" applyAlignment="1"/>
    <xf numFmtId="0" fontId="2" fillId="2" borderId="0" xfId="0" applyFont="1" applyFill="1"/>
    <xf numFmtId="0" fontId="3" fillId="0" borderId="1" xfId="0" applyFont="1" applyFill="1" applyBorder="1" applyAlignment="1">
      <alignment horizontal="center" vertical="center"/>
    </xf>
    <xf numFmtId="166" fontId="3" fillId="0" borderId="1" xfId="0" applyNumberFormat="1" applyFont="1" applyFill="1" applyBorder="1" applyAlignment="1">
      <alignment horizontal="center" vertical="center" wrapText="1"/>
    </xf>
    <xf numFmtId="167" fontId="3" fillId="0" borderId="1" xfId="0" applyNumberFormat="1" applyFont="1" applyFill="1" applyBorder="1" applyAlignment="1">
      <alignment horizontal="center" vertical="center" wrapText="1"/>
    </xf>
    <xf numFmtId="0" fontId="7" fillId="0" borderId="1" xfId="0" applyFont="1" applyFill="1" applyBorder="1" applyAlignment="1">
      <alignment horizontal="justify" vertical="center"/>
    </xf>
    <xf numFmtId="0" fontId="6" fillId="0" borderId="1" xfId="0" applyFont="1" applyFill="1" applyBorder="1" applyAlignment="1">
      <alignment horizontal="justify" vertical="top" wrapText="1"/>
    </xf>
    <xf numFmtId="0" fontId="2" fillId="0" borderId="0" xfId="0" applyFont="1" applyAlignment="1">
      <alignment horizontal="right"/>
    </xf>
    <xf numFmtId="0" fontId="2" fillId="3" borderId="0" xfId="0" applyFont="1" applyFill="1"/>
    <xf numFmtId="49" fontId="6" fillId="0" borderId="1" xfId="0" applyNumberFormat="1" applyFont="1" applyFill="1" applyBorder="1" applyAlignment="1">
      <alignment horizontal="center" vertical="center" wrapText="1"/>
    </xf>
    <xf numFmtId="9" fontId="6" fillId="0" borderId="1" xfId="0" applyNumberFormat="1" applyFont="1" applyFill="1" applyBorder="1" applyAlignment="1">
      <alignment horizontal="center" vertical="center" wrapText="1"/>
    </xf>
    <xf numFmtId="0" fontId="3" fillId="2" borderId="1" xfId="0" applyFont="1" applyFill="1" applyBorder="1" applyAlignment="1">
      <alignment horizontal="left" vertical="center"/>
    </xf>
    <xf numFmtId="49" fontId="3" fillId="2" borderId="1" xfId="0" applyNumberFormat="1" applyFont="1" applyFill="1" applyBorder="1" applyAlignment="1">
      <alignment horizontal="justify" vertical="top"/>
    </xf>
    <xf numFmtId="0" fontId="3" fillId="2" borderId="1" xfId="0" applyFont="1" applyFill="1" applyBorder="1" applyAlignment="1">
      <alignment vertical="top" wrapText="1"/>
    </xf>
    <xf numFmtId="2" fontId="3" fillId="2" borderId="1" xfId="0" applyNumberFormat="1" applyFont="1" applyFill="1" applyBorder="1" applyAlignment="1">
      <alignment horizontal="center" vertical="center" wrapText="1"/>
    </xf>
    <xf numFmtId="0" fontId="3" fillId="2" borderId="1" xfId="0" applyFont="1" applyFill="1" applyBorder="1" applyAlignment="1">
      <alignment horizontal="center" vertical="center"/>
    </xf>
    <xf numFmtId="165" fontId="3" fillId="2" borderId="1" xfId="0" applyNumberFormat="1" applyFont="1" applyFill="1" applyBorder="1" applyAlignment="1">
      <alignment horizontal="center" vertical="center"/>
    </xf>
    <xf numFmtId="165" fontId="6" fillId="2" borderId="1" xfId="0" applyNumberFormat="1" applyFont="1" applyFill="1" applyBorder="1" applyAlignment="1">
      <alignment horizontal="center" vertical="center"/>
    </xf>
    <xf numFmtId="165" fontId="3" fillId="2" borderId="1" xfId="0" applyNumberFormat="1" applyFont="1" applyFill="1" applyBorder="1" applyAlignment="1">
      <alignment horizontal="center" vertical="center" wrapText="1"/>
    </xf>
    <xf numFmtId="0" fontId="6" fillId="2" borderId="1" xfId="0" applyFont="1" applyFill="1" applyBorder="1" applyAlignment="1">
      <alignment horizontal="justify" vertical="center"/>
    </xf>
    <xf numFmtId="49" fontId="3" fillId="2" borderId="1" xfId="0" applyNumberFormat="1" applyFont="1" applyFill="1" applyBorder="1" applyAlignment="1">
      <alignment horizontal="justify" vertical="top" wrapText="1"/>
    </xf>
    <xf numFmtId="0" fontId="3" fillId="2" borderId="1" xfId="0" applyFont="1" applyFill="1" applyBorder="1" applyAlignment="1">
      <alignment horizontal="center" vertical="center" wrapText="1"/>
    </xf>
    <xf numFmtId="0" fontId="6" fillId="2" borderId="1" xfId="0" applyFont="1" applyFill="1" applyBorder="1" applyAlignment="1">
      <alignment vertical="top" wrapText="1"/>
    </xf>
    <xf numFmtId="2" fontId="3" fillId="2" borderId="1" xfId="0" applyNumberFormat="1" applyFont="1" applyFill="1" applyBorder="1" applyAlignment="1">
      <alignment horizontal="center" vertical="center"/>
    </xf>
    <xf numFmtId="0" fontId="7" fillId="2" borderId="1" xfId="0" applyFont="1" applyFill="1" applyBorder="1" applyAlignment="1">
      <alignment horizontal="justify" vertical="top"/>
    </xf>
    <xf numFmtId="167" fontId="3" fillId="2" borderId="1" xfId="0" applyNumberFormat="1" applyFont="1" applyFill="1" applyBorder="1" applyAlignment="1">
      <alignment horizontal="center" vertical="center" wrapText="1"/>
    </xf>
    <xf numFmtId="4" fontId="3" fillId="2" borderId="1" xfId="0" applyNumberFormat="1" applyFont="1" applyFill="1" applyBorder="1" applyAlignment="1">
      <alignment horizontal="center" vertical="center" wrapText="1"/>
    </xf>
    <xf numFmtId="4" fontId="3" fillId="2" borderId="1" xfId="1" applyNumberFormat="1" applyFont="1" applyFill="1" applyBorder="1" applyAlignment="1">
      <alignment horizontal="center" vertical="center" wrapText="1"/>
    </xf>
    <xf numFmtId="0" fontId="7" fillId="2" borderId="1" xfId="0" applyFont="1" applyFill="1" applyBorder="1" applyAlignment="1">
      <alignment horizontal="left" vertical="center" wrapText="1"/>
    </xf>
    <xf numFmtId="169" fontId="7" fillId="2" borderId="1" xfId="0" applyNumberFormat="1" applyFont="1" applyFill="1" applyBorder="1" applyAlignment="1">
      <alignment horizontal="center" vertical="center"/>
    </xf>
    <xf numFmtId="165" fontId="3" fillId="2" borderId="1" xfId="1" applyNumberFormat="1" applyFont="1" applyFill="1" applyBorder="1" applyAlignment="1">
      <alignment horizontal="center" vertical="center" wrapText="1"/>
    </xf>
    <xf numFmtId="49" fontId="6" fillId="2" borderId="1" xfId="0" applyNumberFormat="1" applyFont="1" applyFill="1" applyBorder="1" applyAlignment="1">
      <alignment horizontal="center" vertical="center" wrapText="1"/>
    </xf>
    <xf numFmtId="166" fontId="3" fillId="2" borderId="1" xfId="0" applyNumberFormat="1" applyFont="1" applyFill="1" applyBorder="1" applyAlignment="1">
      <alignment horizontal="center" vertical="center"/>
    </xf>
    <xf numFmtId="169" fontId="6" fillId="2" borderId="1" xfId="0" applyNumberFormat="1" applyFont="1" applyFill="1" applyBorder="1" applyAlignment="1">
      <alignment horizontal="center" vertical="center" wrapText="1"/>
    </xf>
    <xf numFmtId="169" fontId="6" fillId="0" borderId="1" xfId="0" applyNumberFormat="1" applyFont="1" applyFill="1" applyBorder="1" applyAlignment="1">
      <alignment horizontal="center" vertical="center" wrapText="1"/>
    </xf>
    <xf numFmtId="165" fontId="3" fillId="0" borderId="1" xfId="0" applyNumberFormat="1" applyFont="1" applyFill="1" applyBorder="1" applyAlignment="1">
      <alignment horizontal="center" vertical="center"/>
    </xf>
    <xf numFmtId="0" fontId="3" fillId="0" borderId="1" xfId="0" applyFont="1" applyFill="1" applyBorder="1" applyAlignment="1">
      <alignment vertical="center" wrapText="1"/>
    </xf>
    <xf numFmtId="0" fontId="6" fillId="0" borderId="1" xfId="0" applyFont="1" applyFill="1" applyBorder="1" applyAlignment="1">
      <alignment horizontal="left" vertical="center" wrapText="1"/>
    </xf>
    <xf numFmtId="0" fontId="13" fillId="0" borderId="1" xfId="0" applyFont="1" applyFill="1" applyBorder="1" applyAlignment="1">
      <alignment vertical="top" wrapText="1"/>
    </xf>
    <xf numFmtId="165" fontId="6" fillId="0" borderId="1" xfId="0" applyNumberFormat="1" applyFont="1" applyFill="1" applyBorder="1" applyAlignment="1">
      <alignment horizontal="center" vertical="center" wrapText="1"/>
    </xf>
    <xf numFmtId="10" fontId="6"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justify" vertical="center" wrapText="1"/>
    </xf>
    <xf numFmtId="168" fontId="3" fillId="0" borderId="1" xfId="0" applyNumberFormat="1" applyFont="1" applyFill="1" applyBorder="1" applyAlignment="1">
      <alignment horizontal="center" vertical="center" wrapText="1"/>
    </xf>
    <xf numFmtId="0" fontId="6" fillId="0" borderId="1" xfId="0" applyFont="1" applyFill="1" applyBorder="1" applyAlignment="1">
      <alignment vertical="center" wrapText="1"/>
    </xf>
    <xf numFmtId="4" fontId="3" fillId="0" borderId="1" xfId="0" applyNumberFormat="1" applyFont="1" applyFill="1" applyBorder="1" applyAlignment="1">
      <alignment horizontal="center" vertical="center" wrapText="1"/>
    </xf>
    <xf numFmtId="0" fontId="7" fillId="0" borderId="1" xfId="0" applyFont="1" applyFill="1" applyBorder="1" applyAlignment="1">
      <alignment horizontal="justify" vertical="top"/>
    </xf>
    <xf numFmtId="9" fontId="6" fillId="0" borderId="1" xfId="0" applyNumberFormat="1" applyFont="1" applyFill="1" applyBorder="1" applyAlignment="1">
      <alignment horizontal="center" vertical="center"/>
    </xf>
    <xf numFmtId="0" fontId="6" fillId="0" borderId="1" xfId="0" applyFont="1" applyFill="1" applyBorder="1" applyAlignment="1">
      <alignment horizontal="center" vertical="center"/>
    </xf>
    <xf numFmtId="165" fontId="6" fillId="0" borderId="1" xfId="0" applyNumberFormat="1" applyFont="1" applyFill="1" applyBorder="1" applyAlignment="1">
      <alignment horizontal="center" vertical="center"/>
    </xf>
    <xf numFmtId="2" fontId="6" fillId="0" borderId="1" xfId="0" applyNumberFormat="1" applyFont="1" applyFill="1" applyBorder="1" applyAlignment="1">
      <alignment horizontal="center" vertical="center"/>
    </xf>
    <xf numFmtId="166" fontId="6" fillId="0" borderId="1" xfId="0" applyNumberFormat="1" applyFont="1" applyFill="1" applyBorder="1" applyAlignment="1">
      <alignment horizontal="center" vertical="center"/>
    </xf>
    <xf numFmtId="0" fontId="3" fillId="0" borderId="1" xfId="0" applyNumberFormat="1" applyFont="1" applyFill="1" applyBorder="1" applyAlignment="1">
      <alignment horizontal="center" vertical="center" wrapText="1"/>
    </xf>
    <xf numFmtId="1" fontId="3" fillId="0" borderId="1" xfId="0" applyNumberFormat="1" applyFont="1" applyFill="1" applyBorder="1" applyAlignment="1">
      <alignment horizontal="center" vertical="center" wrapText="1"/>
    </xf>
    <xf numFmtId="3" fontId="3" fillId="0" borderId="1" xfId="0" applyNumberFormat="1" applyFont="1" applyFill="1" applyBorder="1" applyAlignment="1">
      <alignment horizontal="center" vertical="center" wrapText="1"/>
    </xf>
    <xf numFmtId="167" fontId="6" fillId="0" borderId="1" xfId="0" applyNumberFormat="1" applyFont="1" applyFill="1" applyBorder="1" applyAlignment="1">
      <alignment horizontal="center" vertical="center" wrapText="1"/>
    </xf>
    <xf numFmtId="0" fontId="7" fillId="0" borderId="1" xfId="0" applyFont="1" applyFill="1" applyBorder="1" applyAlignment="1">
      <alignment horizontal="justify" vertical="top" wrapText="1"/>
    </xf>
    <xf numFmtId="0" fontId="7" fillId="0" borderId="1" xfId="0" applyFont="1" applyFill="1" applyBorder="1" applyAlignment="1">
      <alignment horizontal="justify" vertical="center" wrapText="1"/>
    </xf>
    <xf numFmtId="0" fontId="7" fillId="0" borderId="1" xfId="0" applyFont="1" applyFill="1" applyBorder="1" applyAlignment="1" applyProtection="1">
      <alignment vertical="top" wrapText="1"/>
      <protection locked="0"/>
    </xf>
    <xf numFmtId="0" fontId="3" fillId="0" borderId="1" xfId="0" applyFont="1" applyFill="1" applyBorder="1" applyAlignment="1">
      <alignment horizontal="left" vertical="top" wrapText="1"/>
    </xf>
    <xf numFmtId="0" fontId="3" fillId="0" borderId="1" xfId="0" applyFont="1" applyFill="1" applyBorder="1" applyAlignment="1">
      <alignment horizontal="left" vertical="center" wrapText="1"/>
    </xf>
    <xf numFmtId="166" fontId="3" fillId="2" borderId="1" xfId="0" applyNumberFormat="1" applyFont="1" applyFill="1" applyBorder="1" applyAlignment="1">
      <alignment horizontal="center" vertical="center" wrapText="1"/>
    </xf>
    <xf numFmtId="0" fontId="0" fillId="0" borderId="1" xfId="0" applyFill="1" applyBorder="1" applyAlignment="1"/>
    <xf numFmtId="0" fontId="3" fillId="0" borderId="1" xfId="0" applyFont="1" applyFill="1" applyBorder="1" applyAlignment="1">
      <alignment vertical="top" wrapText="1"/>
    </xf>
    <xf numFmtId="0" fontId="6" fillId="0" borderId="1" xfId="0" applyFont="1" applyFill="1" applyBorder="1" applyAlignment="1"/>
    <xf numFmtId="0" fontId="6" fillId="0" borderId="1" xfId="0" applyFont="1" applyFill="1" applyBorder="1" applyAlignment="1">
      <alignment vertical="top" wrapText="1"/>
    </xf>
    <xf numFmtId="0" fontId="6" fillId="0" borderId="1" xfId="0" applyFont="1" applyFill="1" applyBorder="1" applyAlignment="1">
      <alignment wrapText="1"/>
    </xf>
    <xf numFmtId="0" fontId="6" fillId="0" borderId="1" xfId="0" applyFont="1" applyFill="1" applyBorder="1" applyAlignment="1">
      <alignment horizontal="left" vertical="top" wrapText="1"/>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9" fontId="6" fillId="0" borderId="1" xfId="0" applyNumberFormat="1" applyFont="1" applyFill="1" applyBorder="1" applyAlignment="1">
      <alignment horizontal="left" vertical="top" wrapText="1"/>
    </xf>
    <xf numFmtId="49" fontId="3" fillId="0" borderId="1" xfId="0" applyNumberFormat="1" applyFont="1" applyFill="1" applyBorder="1" applyAlignment="1">
      <alignment vertical="center" wrapText="1"/>
    </xf>
    <xf numFmtId="0" fontId="6" fillId="0" borderId="1" xfId="0" applyFont="1" applyFill="1" applyBorder="1" applyAlignment="1">
      <alignment vertical="center"/>
    </xf>
    <xf numFmtId="0" fontId="6" fillId="0" borderId="1" xfId="0" applyFont="1" applyFill="1" applyBorder="1" applyAlignment="1">
      <alignment vertical="top" wrapText="1"/>
    </xf>
    <xf numFmtId="49" fontId="3" fillId="0" borderId="1" xfId="0" applyNumberFormat="1" applyFont="1" applyFill="1" applyBorder="1" applyAlignment="1">
      <alignment horizontal="justify" vertical="top"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justify" vertical="center"/>
    </xf>
    <xf numFmtId="49" fontId="3" fillId="0" borderId="0" xfId="0" applyNumberFormat="1" applyFont="1" applyFill="1" applyBorder="1" applyAlignment="1">
      <alignment horizontal="justify" vertical="top" wrapText="1"/>
    </xf>
    <xf numFmtId="0" fontId="6" fillId="0" borderId="0" xfId="0" applyFont="1" applyFill="1" applyBorder="1" applyAlignment="1">
      <alignment vertical="top" wrapText="1"/>
    </xf>
    <xf numFmtId="0" fontId="6" fillId="0" borderId="0" xfId="0"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 fontId="3" fillId="0" borderId="0" xfId="0" applyNumberFormat="1" applyFont="1" applyFill="1" applyBorder="1" applyAlignment="1">
      <alignment horizontal="center" vertical="center" wrapText="1"/>
    </xf>
    <xf numFmtId="0" fontId="3" fillId="0" borderId="0" xfId="0" applyFont="1" applyFill="1" applyBorder="1" applyAlignment="1">
      <alignment vertical="center" wrapText="1"/>
    </xf>
    <xf numFmtId="166" fontId="15" fillId="0" borderId="0" xfId="0" applyNumberFormat="1" applyFont="1" applyFill="1" applyBorder="1" applyAlignment="1">
      <alignment horizontal="center" vertical="center" wrapText="1"/>
    </xf>
    <xf numFmtId="0" fontId="6" fillId="0" borderId="1" xfId="0" applyFont="1" applyFill="1" applyBorder="1" applyAlignment="1">
      <alignment vertical="top" wrapText="1"/>
    </xf>
    <xf numFmtId="0" fontId="6" fillId="0" borderId="1" xfId="0" applyFont="1" applyFill="1" applyBorder="1" applyAlignment="1">
      <alignment horizontal="center" vertical="center" wrapText="1"/>
    </xf>
    <xf numFmtId="0" fontId="3" fillId="0" borderId="1" xfId="0" applyFont="1" applyFill="1" applyBorder="1" applyAlignment="1">
      <alignment vertical="top" wrapText="1"/>
    </xf>
    <xf numFmtId="49" fontId="3" fillId="0" borderId="1" xfId="0" applyNumberFormat="1" applyFont="1" applyFill="1" applyBorder="1" applyAlignment="1">
      <alignment horizontal="justify" vertical="top"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center" vertical="center"/>
    </xf>
    <xf numFmtId="166" fontId="14" fillId="0" borderId="1" xfId="0" applyNumberFormat="1" applyFont="1" applyFill="1" applyBorder="1" applyAlignment="1">
      <alignment horizontal="center" vertical="center" wrapText="1"/>
    </xf>
    <xf numFmtId="2" fontId="14" fillId="0" borderId="1" xfId="0" applyNumberFormat="1" applyFont="1" applyFill="1" applyBorder="1" applyAlignment="1">
      <alignment horizontal="center" vertical="center"/>
    </xf>
    <xf numFmtId="165" fontId="14" fillId="0" borderId="1" xfId="0" applyNumberFormat="1" applyFont="1" applyFill="1" applyBorder="1" applyAlignment="1">
      <alignment horizontal="center" vertical="center" wrapText="1"/>
    </xf>
    <xf numFmtId="0" fontId="6" fillId="0" borderId="1" xfId="0" applyFont="1" applyBorder="1" applyAlignment="1">
      <alignment horizontal="center" vertical="center" wrapText="1"/>
    </xf>
    <xf numFmtId="0" fontId="9" fillId="0" borderId="1" xfId="0" applyFont="1" applyFill="1" applyBorder="1" applyAlignment="1">
      <alignment vertical="top" wrapText="1"/>
    </xf>
    <xf numFmtId="0" fontId="11" fillId="0" borderId="1" xfId="0" applyFont="1" applyFill="1" applyBorder="1" applyAlignment="1">
      <alignment wrapText="1"/>
    </xf>
    <xf numFmtId="0" fontId="6" fillId="0" borderId="1" xfId="0" applyFont="1" applyFill="1" applyBorder="1" applyAlignment="1">
      <alignment vertical="top" wrapText="1"/>
    </xf>
    <xf numFmtId="0" fontId="6" fillId="0" borderId="1" xfId="0" applyFont="1" applyFill="1" applyBorder="1" applyAlignment="1">
      <alignment wrapText="1"/>
    </xf>
    <xf numFmtId="0" fontId="10" fillId="0" borderId="1" xfId="0" applyFont="1" applyFill="1" applyBorder="1" applyAlignment="1">
      <alignment vertical="top" wrapText="1"/>
    </xf>
    <xf numFmtId="0" fontId="9" fillId="0" borderId="1" xfId="0" applyFont="1" applyFill="1" applyBorder="1" applyAlignment="1"/>
    <xf numFmtId="0" fontId="6" fillId="0" borderId="1" xfId="0" applyFont="1" applyFill="1" applyBorder="1" applyAlignment="1">
      <alignment horizontal="center" vertical="center" wrapText="1"/>
    </xf>
    <xf numFmtId="0" fontId="0" fillId="0" borderId="1" xfId="0" applyFill="1" applyBorder="1" applyAlignment="1">
      <alignment horizontal="center" vertical="center" wrapText="1"/>
    </xf>
    <xf numFmtId="0" fontId="3" fillId="0" borderId="1" xfId="0" applyFont="1" applyFill="1" applyBorder="1" applyAlignment="1">
      <alignment vertical="top" wrapText="1"/>
    </xf>
    <xf numFmtId="0" fontId="6" fillId="0" borderId="1" xfId="0" applyFont="1" applyFill="1" applyBorder="1" applyAlignment="1"/>
    <xf numFmtId="0" fontId="11" fillId="0" borderId="1" xfId="0" applyFont="1" applyFill="1" applyBorder="1" applyAlignment="1"/>
    <xf numFmtId="0" fontId="8" fillId="0" borderId="0" xfId="0" applyFont="1" applyFill="1" applyBorder="1" applyAlignment="1">
      <alignment horizontal="left" wrapText="1"/>
    </xf>
    <xf numFmtId="0" fontId="10" fillId="2" borderId="1" xfId="0" applyFont="1" applyFill="1" applyBorder="1" applyAlignment="1">
      <alignment horizontal="left" vertical="center" wrapText="1"/>
    </xf>
    <xf numFmtId="0" fontId="9" fillId="2" borderId="1" xfId="0" applyFont="1" applyFill="1" applyBorder="1" applyAlignment="1">
      <alignment horizontal="left" vertical="center" wrapText="1"/>
    </xf>
    <xf numFmtId="0" fontId="10" fillId="0" borderId="1" xfId="0" applyFont="1" applyFill="1" applyBorder="1" applyAlignment="1">
      <alignment vertical="center" wrapText="1"/>
    </xf>
    <xf numFmtId="0" fontId="9" fillId="0" borderId="1" xfId="0" applyFont="1" applyFill="1" applyBorder="1" applyAlignment="1">
      <alignment vertical="center"/>
    </xf>
    <xf numFmtId="0" fontId="9" fillId="0" borderId="1" xfId="0" applyFont="1" applyFill="1" applyBorder="1" applyAlignment="1">
      <alignment wrapText="1"/>
    </xf>
    <xf numFmtId="0" fontId="10" fillId="0" borderId="1" xfId="0" applyFont="1" applyFill="1" applyBorder="1" applyAlignment="1">
      <alignment horizontal="left" vertical="center" wrapText="1"/>
    </xf>
    <xf numFmtId="0" fontId="6" fillId="0" borderId="1" xfId="0" applyFont="1" applyFill="1" applyBorder="1" applyAlignment="1">
      <alignment horizontal="center" vertical="center"/>
    </xf>
    <xf numFmtId="0" fontId="0" fillId="0" borderId="1" xfId="0" applyBorder="1" applyAlignment="1">
      <alignment horizontal="center" vertical="center"/>
    </xf>
    <xf numFmtId="49" fontId="3" fillId="0" borderId="1" xfId="0" applyNumberFormat="1" applyFont="1" applyFill="1" applyBorder="1" applyAlignment="1">
      <alignment horizontal="justify" vertical="top" wrapText="1"/>
    </xf>
    <xf numFmtId="0" fontId="0" fillId="0" borderId="1" xfId="0" applyFill="1" applyBorder="1" applyAlignment="1">
      <alignment horizontal="justify" vertical="top" wrapText="1"/>
    </xf>
    <xf numFmtId="49" fontId="7" fillId="0" borderId="3" xfId="0" applyNumberFormat="1" applyFont="1" applyFill="1" applyBorder="1" applyAlignment="1">
      <alignment horizontal="justify" vertical="top" wrapText="1"/>
    </xf>
    <xf numFmtId="49" fontId="7" fillId="0" borderId="4" xfId="0" applyNumberFormat="1" applyFont="1" applyFill="1" applyBorder="1" applyAlignment="1">
      <alignment horizontal="justify" vertical="top"/>
    </xf>
    <xf numFmtId="49" fontId="3" fillId="0" borderId="1" xfId="0" applyNumberFormat="1" applyFont="1" applyFill="1" applyBorder="1" applyAlignment="1">
      <alignment horizontal="left" vertical="top" wrapText="1"/>
    </xf>
    <xf numFmtId="0" fontId="6" fillId="0" borderId="1" xfId="0" applyFont="1" applyFill="1" applyBorder="1" applyAlignment="1">
      <alignment horizontal="left" vertical="top" wrapText="1"/>
    </xf>
    <xf numFmtId="0" fontId="3" fillId="0" borderId="1" xfId="0" applyFont="1" applyBorder="1" applyAlignment="1">
      <alignment horizontal="center" vertical="center" wrapText="1"/>
    </xf>
    <xf numFmtId="2" fontId="6" fillId="2" borderId="1" xfId="0" applyNumberFormat="1" applyFont="1" applyFill="1" applyBorder="1" applyAlignment="1">
      <alignment horizontal="left" vertical="top" wrapText="1"/>
    </xf>
    <xf numFmtId="0" fontId="0" fillId="2" borderId="1" xfId="0" applyFill="1" applyBorder="1" applyAlignment="1">
      <alignment horizontal="left" vertical="top" wrapText="1"/>
    </xf>
    <xf numFmtId="2" fontId="3" fillId="0" borderId="1" xfId="0" applyNumberFormat="1" applyFont="1" applyBorder="1" applyAlignment="1">
      <alignment horizontal="center" vertical="center" wrapText="1"/>
    </xf>
    <xf numFmtId="0" fontId="12" fillId="0" borderId="2" xfId="0" applyFont="1" applyBorder="1" applyAlignment="1">
      <alignment horizontal="center" vertical="center" wrapText="1"/>
    </xf>
    <xf numFmtId="0" fontId="6" fillId="0" borderId="1" xfId="0" applyFont="1" applyBorder="1" applyAlignment="1">
      <alignment horizontal="center" vertical="center" wrapText="1"/>
    </xf>
    <xf numFmtId="0" fontId="3" fillId="0" borderId="1" xfId="0" applyFont="1" applyBorder="1" applyAlignment="1">
      <alignment horizontal="center" vertical="center"/>
    </xf>
    <xf numFmtId="0" fontId="6" fillId="0" borderId="1" xfId="0" applyFont="1" applyBorder="1" applyAlignment="1"/>
    <xf numFmtId="0" fontId="16" fillId="0" borderId="0" xfId="0" applyFont="1" applyAlignment="1">
      <alignment horizontal="center" vertical="top" wrapText="1"/>
    </xf>
    <xf numFmtId="0" fontId="11" fillId="0" borderId="0" xfId="0" applyFont="1" applyAlignment="1">
      <alignment vertical="top"/>
    </xf>
    <xf numFmtId="0" fontId="0" fillId="0" borderId="0" xfId="0" applyAlignment="1">
      <alignment vertical="top" wrapText="1"/>
    </xf>
    <xf numFmtId="0" fontId="0" fillId="0" borderId="0" xfId="0" applyAlignment="1">
      <alignment vertical="top"/>
    </xf>
    <xf numFmtId="0" fontId="0" fillId="0" borderId="0" xfId="0" applyAlignment="1"/>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6" fillId="0" borderId="1" xfId="0" applyFont="1" applyBorder="1" applyAlignment="1">
      <alignment horizontal="center" vertical="top" wrapText="1"/>
    </xf>
    <xf numFmtId="0" fontId="9" fillId="0" borderId="7" xfId="0" applyFont="1" applyBorder="1" applyAlignment="1">
      <alignment horizontal="center" vertical="top" wrapText="1"/>
    </xf>
    <xf numFmtId="0" fontId="9" fillId="0" borderId="9" xfId="0" applyFont="1" applyBorder="1" applyAlignment="1">
      <alignment horizontal="center" vertical="top" wrapText="1"/>
    </xf>
    <xf numFmtId="0" fontId="9" fillId="0" borderId="8" xfId="0" applyFont="1" applyBorder="1" applyAlignment="1">
      <alignment horizontal="center" vertical="top" wrapText="1"/>
    </xf>
    <xf numFmtId="0" fontId="6" fillId="0" borderId="1" xfId="0" applyFont="1" applyBorder="1" applyAlignment="1">
      <alignment vertical="top" wrapText="1"/>
    </xf>
    <xf numFmtId="167" fontId="6" fillId="0" borderId="1" xfId="0" applyNumberFormat="1" applyFont="1" applyBorder="1" applyAlignment="1">
      <alignment vertical="top" wrapText="1"/>
    </xf>
    <xf numFmtId="0" fontId="6" fillId="0" borderId="1" xfId="0" applyNumberFormat="1" applyFont="1" applyBorder="1" applyAlignment="1">
      <alignment vertical="top" wrapText="1"/>
    </xf>
    <xf numFmtId="0" fontId="9" fillId="0" borderId="1" xfId="0" applyFont="1" applyBorder="1" applyAlignment="1">
      <alignment vertical="top" wrapText="1"/>
    </xf>
    <xf numFmtId="167" fontId="9" fillId="0" borderId="1" xfId="0" applyNumberFormat="1" applyFont="1" applyBorder="1" applyAlignment="1">
      <alignment vertical="top" wrapText="1"/>
    </xf>
    <xf numFmtId="0" fontId="6" fillId="0" borderId="10" xfId="0" applyFont="1" applyBorder="1" applyAlignment="1">
      <alignment vertical="top" wrapText="1"/>
    </xf>
    <xf numFmtId="0" fontId="9" fillId="0" borderId="10" xfId="0" applyFont="1" applyBorder="1" applyAlignment="1">
      <alignment vertical="top" wrapText="1"/>
    </xf>
    <xf numFmtId="167" fontId="9" fillId="0" borderId="10" xfId="0" applyNumberFormat="1" applyFont="1" applyBorder="1" applyAlignment="1">
      <alignment vertical="top" wrapText="1"/>
    </xf>
    <xf numFmtId="0" fontId="6" fillId="0" borderId="0" xfId="0" applyFont="1" applyBorder="1" applyAlignment="1">
      <alignment vertical="top" wrapText="1"/>
    </xf>
    <xf numFmtId="0" fontId="9" fillId="0" borderId="0" xfId="0" applyFont="1" applyBorder="1" applyAlignment="1">
      <alignment vertical="top" wrapText="1"/>
    </xf>
    <xf numFmtId="167" fontId="9" fillId="0" borderId="0" xfId="0" applyNumberFormat="1" applyFont="1" applyBorder="1" applyAlignment="1">
      <alignment vertical="top" wrapText="1"/>
    </xf>
    <xf numFmtId="0" fontId="0" fillId="0" borderId="0" xfId="0" applyBorder="1"/>
    <xf numFmtId="0" fontId="5" fillId="0" borderId="0" xfId="0" applyFont="1" applyBorder="1" applyAlignment="1">
      <alignment horizontal="right"/>
    </xf>
    <xf numFmtId="0" fontId="6" fillId="0" borderId="0" xfId="0" applyFont="1" applyAlignment="1">
      <alignment horizontal="left"/>
    </xf>
    <xf numFmtId="0" fontId="21" fillId="2" borderId="3" xfId="0" applyFont="1" applyFill="1" applyBorder="1" applyAlignment="1">
      <alignment horizontal="center" vertical="center"/>
    </xf>
    <xf numFmtId="0" fontId="21" fillId="2" borderId="11" xfId="0" applyFont="1" applyFill="1" applyBorder="1" applyAlignment="1">
      <alignment horizontal="center" vertical="center"/>
    </xf>
    <xf numFmtId="0" fontId="21" fillId="2" borderId="4" xfId="0" applyFont="1" applyFill="1" applyBorder="1" applyAlignment="1">
      <alignment horizontal="center" vertical="center"/>
    </xf>
    <xf numFmtId="0" fontId="21" fillId="2" borderId="0" xfId="0" applyFont="1" applyFill="1" applyAlignment="1">
      <alignment horizontal="right"/>
    </xf>
    <xf numFmtId="0" fontId="0" fillId="0" borderId="0" xfId="0" applyAlignment="1">
      <alignment horizontal="right"/>
    </xf>
    <xf numFmtId="0" fontId="20" fillId="0" borderId="0" xfId="0" applyFont="1" applyFill="1" applyBorder="1" applyAlignment="1">
      <alignment horizontal="left" wrapText="1"/>
    </xf>
    <xf numFmtId="0" fontId="20" fillId="2" borderId="0" xfId="0" applyFont="1" applyFill="1" applyAlignment="1">
      <alignment horizontal="left" vertical="center" wrapText="1"/>
    </xf>
    <xf numFmtId="0" fontId="18" fillId="2" borderId="0" xfId="0" applyFont="1" applyFill="1" applyAlignment="1">
      <alignment horizontal="left" vertical="center" wrapText="1"/>
    </xf>
    <xf numFmtId="0" fontId="21" fillId="2" borderId="0" xfId="0" applyFont="1" applyFill="1" applyAlignment="1">
      <alignment horizontal="center"/>
    </xf>
    <xf numFmtId="0" fontId="21" fillId="2" borderId="3" xfId="0" applyFont="1" applyFill="1" applyBorder="1" applyAlignment="1">
      <alignment horizontal="center" vertical="center" wrapText="1"/>
    </xf>
    <xf numFmtId="0" fontId="21" fillId="2" borderId="11" xfId="0" applyFont="1" applyFill="1" applyBorder="1" applyAlignment="1">
      <alignment horizontal="center" vertical="center" wrapText="1"/>
    </xf>
    <xf numFmtId="0" fontId="21" fillId="2" borderId="4" xfId="0" applyFont="1" applyFill="1" applyBorder="1" applyAlignment="1">
      <alignment horizontal="center" vertical="center" wrapText="1"/>
    </xf>
    <xf numFmtId="0" fontId="21" fillId="2" borderId="1" xfId="0" applyFont="1" applyFill="1" applyBorder="1" applyAlignment="1">
      <alignment horizontal="center" vertical="center" wrapText="1"/>
    </xf>
    <xf numFmtId="0" fontId="21" fillId="2" borderId="7" xfId="0" applyFont="1" applyFill="1" applyBorder="1" applyAlignment="1">
      <alignment horizontal="center" vertical="center" wrapText="1"/>
    </xf>
    <xf numFmtId="0" fontId="21" fillId="2" borderId="8" xfId="0" applyFont="1" applyFill="1" applyBorder="1" applyAlignment="1">
      <alignment horizontal="center" vertical="center" wrapText="1"/>
    </xf>
    <xf numFmtId="0" fontId="21" fillId="2" borderId="5" xfId="0" applyFont="1" applyFill="1" applyBorder="1" applyAlignment="1">
      <alignment horizontal="center" vertical="center" wrapText="1"/>
    </xf>
    <xf numFmtId="0" fontId="21" fillId="2" borderId="6" xfId="0" applyFont="1" applyFill="1" applyBorder="1" applyAlignment="1">
      <alignment horizontal="center" vertical="center" wrapText="1"/>
    </xf>
    <xf numFmtId="0" fontId="21" fillId="2" borderId="12" xfId="0" applyFont="1" applyFill="1" applyBorder="1" applyAlignment="1">
      <alignment horizontal="center" vertical="center" wrapText="1"/>
    </xf>
    <xf numFmtId="0" fontId="21" fillId="2" borderId="13" xfId="0" applyFont="1" applyFill="1" applyBorder="1" applyAlignment="1">
      <alignment horizontal="center" vertical="center" wrapText="1"/>
    </xf>
    <xf numFmtId="0" fontId="0" fillId="0" borderId="0" xfId="0"/>
    <xf numFmtId="0" fontId="0" fillId="0" borderId="0" xfId="0"/>
    <xf numFmtId="0" fontId="19" fillId="2" borderId="0" xfId="0" applyFont="1" applyFill="1"/>
    <xf numFmtId="0" fontId="19" fillId="2" borderId="0" xfId="0" applyFont="1" applyFill="1" applyAlignment="1"/>
    <xf numFmtId="0" fontId="17" fillId="2" borderId="0" xfId="0" applyFont="1" applyFill="1"/>
    <xf numFmtId="0" fontId="17" fillId="2" borderId="0" xfId="0" applyFont="1" applyFill="1" applyAlignment="1"/>
    <xf numFmtId="0" fontId="21" fillId="2" borderId="1" xfId="0" applyFont="1" applyFill="1" applyBorder="1"/>
    <xf numFmtId="0" fontId="21" fillId="2" borderId="1" xfId="0" applyFont="1" applyFill="1" applyBorder="1" applyAlignment="1"/>
    <xf numFmtId="0" fontId="21" fillId="2" borderId="3" xfId="0" applyFont="1" applyFill="1" applyBorder="1" applyAlignment="1">
      <alignment vertical="center" wrapText="1"/>
    </xf>
    <xf numFmtId="0" fontId="21" fillId="2" borderId="1" xfId="0" applyFont="1" applyFill="1" applyBorder="1" applyAlignment="1">
      <alignment horizontal="center" vertical="center" wrapText="1"/>
    </xf>
    <xf numFmtId="0" fontId="20" fillId="2" borderId="1" xfId="0" applyFont="1" applyFill="1" applyBorder="1" applyAlignment="1" applyProtection="1">
      <alignment horizontal="left" vertical="top" wrapText="1"/>
      <protection locked="0" hidden="1"/>
    </xf>
    <xf numFmtId="0" fontId="21" fillId="2" borderId="1" xfId="0" applyFont="1" applyFill="1" applyBorder="1" applyAlignment="1">
      <alignment horizontal="left" vertical="center" wrapText="1"/>
    </xf>
    <xf numFmtId="0" fontId="21" fillId="2" borderId="1" xfId="0" applyFont="1" applyFill="1" applyBorder="1" applyAlignment="1">
      <alignment vertical="center" wrapText="1"/>
    </xf>
    <xf numFmtId="3" fontId="21" fillId="2" borderId="1" xfId="0" applyNumberFormat="1" applyFont="1" applyFill="1" applyBorder="1" applyAlignment="1">
      <alignment horizontal="center" vertical="center" wrapText="1"/>
    </xf>
    <xf numFmtId="0" fontId="20" fillId="2" borderId="1" xfId="0" applyFont="1" applyFill="1" applyBorder="1" applyAlignment="1" applyProtection="1">
      <alignment horizontal="left" vertical="top" wrapText="1"/>
      <protection hidden="1"/>
    </xf>
    <xf numFmtId="0" fontId="20" fillId="2" borderId="1" xfId="0" applyFont="1" applyFill="1" applyBorder="1" applyAlignment="1" applyProtection="1">
      <alignment horizontal="center" vertical="center" wrapText="1"/>
      <protection locked="0" hidden="1"/>
    </xf>
    <xf numFmtId="0" fontId="21" fillId="2" borderId="11" xfId="0" applyFont="1" applyFill="1" applyBorder="1" applyAlignment="1">
      <alignment horizontal="center" vertical="center" wrapText="1"/>
    </xf>
    <xf numFmtId="4" fontId="21" fillId="2" borderId="1" xfId="0" applyNumberFormat="1" applyFont="1" applyFill="1" applyBorder="1"/>
    <xf numFmtId="0" fontId="20" fillId="2" borderId="1" xfId="0" applyFont="1" applyFill="1" applyBorder="1" applyAlignment="1" applyProtection="1">
      <alignment horizontal="left" vertical="center" wrapText="1"/>
      <protection hidden="1"/>
    </xf>
    <xf numFmtId="0" fontId="21" fillId="2" borderId="0" xfId="0" applyFont="1" applyFill="1" applyAlignment="1">
      <alignment horizontal="right"/>
    </xf>
    <xf numFmtId="0" fontId="20" fillId="0" borderId="1" xfId="0" applyFont="1" applyFill="1" applyBorder="1" applyAlignment="1" applyProtection="1">
      <alignment horizontal="left" vertical="top" wrapText="1"/>
      <protection hidden="1"/>
    </xf>
    <xf numFmtId="0" fontId="20" fillId="0" borderId="1" xfId="0" applyFont="1" applyFill="1" applyBorder="1" applyAlignment="1" applyProtection="1">
      <alignment horizontal="left" vertical="center" wrapText="1"/>
      <protection hidden="1"/>
    </xf>
    <xf numFmtId="0" fontId="20" fillId="0" borderId="1" xfId="0" applyFont="1" applyFill="1" applyBorder="1" applyAlignment="1" applyProtection="1">
      <alignment horizontal="left" vertical="top" wrapText="1"/>
      <protection locked="0" hidden="1"/>
    </xf>
    <xf numFmtId="0" fontId="20" fillId="0" borderId="1" xfId="0" applyFont="1" applyFill="1" applyBorder="1" applyAlignment="1" applyProtection="1">
      <alignment horizontal="center" vertical="center" wrapText="1"/>
      <protection locked="0" hidden="1"/>
    </xf>
    <xf numFmtId="3" fontId="21" fillId="0" borderId="1" xfId="0" applyNumberFormat="1" applyFont="1" applyFill="1" applyBorder="1" applyAlignment="1">
      <alignment horizontal="center" vertical="center" wrapText="1"/>
    </xf>
    <xf numFmtId="0" fontId="21" fillId="0" borderId="1" xfId="0" applyFont="1" applyFill="1" applyBorder="1" applyAlignment="1">
      <alignment horizontal="left" vertical="center" wrapText="1"/>
    </xf>
    <xf numFmtId="0" fontId="21" fillId="0" borderId="1" xfId="0" applyFont="1" applyFill="1" applyBorder="1" applyAlignment="1">
      <alignment horizontal="center" vertical="center" wrapText="1"/>
    </xf>
    <xf numFmtId="0" fontId="5" fillId="0" borderId="0" xfId="0" applyFont="1"/>
    <xf numFmtId="167" fontId="5" fillId="0" borderId="0" xfId="0" applyNumberFormat="1" applyFont="1"/>
    <xf numFmtId="0" fontId="5" fillId="0" borderId="0" xfId="0" applyFont="1" applyAlignment="1">
      <alignment horizontal="right"/>
    </xf>
    <xf numFmtId="0" fontId="16" fillId="0" borderId="0" xfId="0" applyFont="1" applyAlignment="1">
      <alignment horizontal="center" wrapText="1"/>
    </xf>
    <xf numFmtId="167" fontId="0" fillId="0" borderId="0" xfId="0" applyNumberFormat="1" applyAlignment="1"/>
    <xf numFmtId="0" fontId="8" fillId="0" borderId="1" xfId="0" applyFont="1" applyFill="1" applyBorder="1" applyAlignment="1">
      <alignment horizontal="center" vertical="center" wrapText="1"/>
    </xf>
    <xf numFmtId="0" fontId="5" fillId="0" borderId="1" xfId="0" applyFont="1" applyBorder="1" applyAlignment="1">
      <alignment horizontal="center"/>
    </xf>
    <xf numFmtId="0" fontId="5" fillId="0" borderId="1" xfId="0" applyFont="1" applyBorder="1" applyAlignment="1">
      <alignment horizontal="center"/>
    </xf>
    <xf numFmtId="0" fontId="23"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1" xfId="0" applyFont="1" applyBorder="1" applyAlignment="1">
      <alignment horizontal="center" vertical="center" wrapText="1"/>
    </xf>
    <xf numFmtId="0" fontId="8" fillId="0" borderId="0" xfId="0" applyFont="1" applyFill="1" applyAlignment="1">
      <alignment horizontal="center" vertical="center" wrapText="1"/>
    </xf>
    <xf numFmtId="167" fontId="8" fillId="0" borderId="1" xfId="0" applyNumberFormat="1" applyFont="1" applyFill="1" applyBorder="1" applyAlignment="1">
      <alignment horizontal="center" vertical="center" wrapText="1"/>
    </xf>
    <xf numFmtId="0" fontId="8" fillId="0" borderId="1" xfId="0" applyFont="1" applyBorder="1" applyAlignment="1">
      <alignment horizontal="center" vertical="center" wrapText="1"/>
    </xf>
    <xf numFmtId="167" fontId="8" fillId="0" borderId="1" xfId="0" applyNumberFormat="1" applyFont="1" applyFill="1" applyBorder="1" applyAlignment="1">
      <alignment horizontal="center" vertical="center" wrapText="1"/>
    </xf>
    <xf numFmtId="0" fontId="8" fillId="0" borderId="1" xfId="0" applyFont="1" applyFill="1" applyBorder="1" applyAlignment="1">
      <alignment vertical="center" wrapText="1"/>
    </xf>
    <xf numFmtId="0" fontId="8" fillId="4" borderId="1" xfId="0" applyFont="1" applyFill="1" applyBorder="1" applyAlignment="1">
      <alignment vertical="center" wrapText="1"/>
    </xf>
    <xf numFmtId="0" fontId="8" fillId="4" borderId="1" xfId="0" applyFont="1" applyFill="1" applyBorder="1" applyAlignment="1">
      <alignment horizontal="center" vertical="center" wrapText="1"/>
    </xf>
    <xf numFmtId="167" fontId="24" fillId="4" borderId="1" xfId="0" applyNumberFormat="1" applyFont="1" applyFill="1" applyBorder="1" applyAlignment="1">
      <alignment horizontal="center" vertical="center" wrapText="1"/>
    </xf>
    <xf numFmtId="167" fontId="8" fillId="0" borderId="0" xfId="0" applyNumberFormat="1" applyFont="1" applyFill="1" applyAlignment="1">
      <alignment horizontal="center" vertical="center" wrapText="1"/>
    </xf>
    <xf numFmtId="0" fontId="8" fillId="0" borderId="1" xfId="0" applyFont="1" applyFill="1" applyBorder="1" applyAlignment="1">
      <alignment vertical="center" wrapText="1"/>
    </xf>
    <xf numFmtId="167" fontId="24" fillId="0" borderId="1" xfId="0" applyNumberFormat="1" applyFont="1" applyFill="1" applyBorder="1" applyAlignment="1">
      <alignment horizontal="center" vertical="center" wrapText="1"/>
    </xf>
    <xf numFmtId="4" fontId="8" fillId="0" borderId="0" xfId="0" applyNumberFormat="1" applyFont="1" applyFill="1" applyAlignment="1">
      <alignment horizontal="center" vertical="center" wrapText="1"/>
    </xf>
    <xf numFmtId="49" fontId="8" fillId="0" borderId="1" xfId="0" applyNumberFormat="1" applyFont="1" applyFill="1" applyBorder="1" applyAlignment="1">
      <alignment horizontal="center" vertical="center" wrapText="1"/>
    </xf>
    <xf numFmtId="49" fontId="5" fillId="0" borderId="1" xfId="0" applyNumberFormat="1" applyFont="1" applyBorder="1"/>
    <xf numFmtId="0" fontId="5" fillId="4" borderId="1" xfId="0" applyFont="1" applyFill="1" applyBorder="1"/>
    <xf numFmtId="167" fontId="16" fillId="4" borderId="1" xfId="0" applyNumberFormat="1" applyFont="1" applyFill="1" applyBorder="1"/>
    <xf numFmtId="0" fontId="5" fillId="0" borderId="1" xfId="0" applyFont="1" applyBorder="1"/>
    <xf numFmtId="0" fontId="5" fillId="0" borderId="1" xfId="0" applyFont="1" applyFill="1" applyBorder="1"/>
    <xf numFmtId="167" fontId="16" fillId="0" borderId="1" xfId="0" applyNumberFormat="1" applyFont="1" applyFill="1" applyBorder="1"/>
    <xf numFmtId="0" fontId="5" fillId="0" borderId="0" xfId="0" applyFont="1" applyFill="1"/>
    <xf numFmtId="0" fontId="16" fillId="0" borderId="1" xfId="0" applyFont="1" applyFill="1" applyBorder="1"/>
    <xf numFmtId="0" fontId="5" fillId="5" borderId="1" xfId="0" applyFont="1" applyFill="1" applyBorder="1" applyAlignment="1"/>
    <xf numFmtId="4" fontId="5" fillId="5" borderId="1" xfId="0" applyNumberFormat="1" applyFont="1" applyFill="1" applyBorder="1" applyAlignment="1"/>
    <xf numFmtId="4" fontId="8" fillId="5" borderId="1" xfId="0" applyNumberFormat="1" applyFont="1" applyFill="1" applyBorder="1" applyAlignment="1"/>
    <xf numFmtId="167" fontId="5" fillId="5" borderId="1" xfId="0" applyNumberFormat="1" applyFont="1" applyFill="1" applyBorder="1"/>
    <xf numFmtId="0" fontId="8" fillId="6" borderId="1" xfId="0" applyFont="1" applyFill="1" applyBorder="1" applyAlignment="1"/>
    <xf numFmtId="0" fontId="0" fillId="6" borderId="1" xfId="0" applyFill="1" applyBorder="1" applyAlignment="1"/>
    <xf numFmtId="0" fontId="5" fillId="6" borderId="1" xfId="0" applyFont="1" applyFill="1" applyBorder="1"/>
    <xf numFmtId="167" fontId="25" fillId="6" borderId="1" xfId="0" applyNumberFormat="1" applyFont="1" applyFill="1" applyBorder="1"/>
    <xf numFmtId="49" fontId="8" fillId="0" borderId="1" xfId="0" applyNumberFormat="1" applyFont="1" applyFill="1" applyBorder="1" applyAlignment="1">
      <alignment horizontal="left" wrapText="1"/>
    </xf>
    <xf numFmtId="49" fontId="8" fillId="0" borderId="1" xfId="0" applyNumberFormat="1" applyFont="1" applyFill="1" applyBorder="1" applyAlignment="1">
      <alignment horizontal="right"/>
    </xf>
    <xf numFmtId="49" fontId="8" fillId="2" borderId="1" xfId="0" applyNumberFormat="1" applyFont="1" applyFill="1" applyBorder="1" applyAlignment="1">
      <alignment horizontal="right"/>
    </xf>
    <xf numFmtId="49" fontId="5" fillId="0" borderId="1" xfId="0" applyNumberFormat="1" applyFont="1" applyFill="1" applyBorder="1"/>
    <xf numFmtId="167" fontId="5" fillId="0" borderId="1" xfId="0" applyNumberFormat="1" applyFont="1" applyBorder="1"/>
    <xf numFmtId="167" fontId="5" fillId="0" borderId="1" xfId="0" applyNumberFormat="1" applyFont="1" applyBorder="1" applyAlignment="1"/>
    <xf numFmtId="167" fontId="5" fillId="0" borderId="1" xfId="0" applyNumberFormat="1" applyFont="1" applyFill="1" applyBorder="1"/>
    <xf numFmtId="165" fontId="5" fillId="0" borderId="1" xfId="0" applyNumberFormat="1" applyFont="1" applyBorder="1"/>
    <xf numFmtId="0" fontId="7" fillId="0" borderId="1" xfId="0" applyFont="1" applyBorder="1" applyAlignment="1">
      <alignment wrapText="1"/>
    </xf>
    <xf numFmtId="49" fontId="24" fillId="0" borderId="1" xfId="0" applyNumberFormat="1" applyFont="1" applyFill="1" applyBorder="1" applyAlignment="1">
      <alignment horizontal="left" wrapText="1"/>
    </xf>
    <xf numFmtId="49" fontId="24" fillId="0" borderId="1" xfId="0" applyNumberFormat="1" applyFont="1" applyFill="1" applyBorder="1" applyAlignment="1">
      <alignment horizontal="right"/>
    </xf>
    <xf numFmtId="49" fontId="24" fillId="2" borderId="1" xfId="0" applyNumberFormat="1" applyFont="1" applyFill="1" applyBorder="1" applyAlignment="1">
      <alignment horizontal="right"/>
    </xf>
    <xf numFmtId="49" fontId="16" fillId="0" borderId="1" xfId="0" applyNumberFormat="1" applyFont="1" applyFill="1" applyBorder="1"/>
    <xf numFmtId="0" fontId="16" fillId="0" borderId="1" xfId="0" applyFont="1" applyBorder="1"/>
    <xf numFmtId="49" fontId="8" fillId="4" borderId="1" xfId="0" applyNumberFormat="1" applyFont="1" applyFill="1" applyBorder="1" applyAlignment="1">
      <alignment horizontal="left" wrapText="1"/>
    </xf>
    <xf numFmtId="49" fontId="8" fillId="4" borderId="1" xfId="0" applyNumberFormat="1" applyFont="1" applyFill="1" applyBorder="1" applyAlignment="1">
      <alignment horizontal="right"/>
    </xf>
    <xf numFmtId="49" fontId="5" fillId="4" borderId="1" xfId="0" applyNumberFormat="1" applyFont="1" applyFill="1" applyBorder="1"/>
    <xf numFmtId="4" fontId="16" fillId="0" borderId="1" xfId="0" applyNumberFormat="1" applyFont="1" applyBorder="1"/>
    <xf numFmtId="49" fontId="8" fillId="0" borderId="1" xfId="0" applyNumberFormat="1" applyFont="1" applyFill="1" applyBorder="1" applyAlignment="1">
      <alignment horizontal="center" wrapText="1"/>
    </xf>
    <xf numFmtId="49" fontId="18" fillId="4" borderId="1" xfId="0" applyNumberFormat="1" applyFont="1" applyFill="1" applyBorder="1" applyAlignment="1">
      <alignment horizontal="left" wrapText="1"/>
    </xf>
    <xf numFmtId="49" fontId="18" fillId="4" borderId="1" xfId="0" applyNumberFormat="1" applyFont="1" applyFill="1" applyBorder="1" applyAlignment="1">
      <alignment horizontal="right"/>
    </xf>
    <xf numFmtId="0" fontId="18" fillId="4" borderId="1" xfId="0" applyFont="1" applyFill="1" applyBorder="1" applyAlignment="1">
      <alignment horizontal="right" wrapText="1"/>
    </xf>
    <xf numFmtId="49" fontId="18" fillId="5" borderId="1" xfId="0" applyNumberFormat="1" applyFont="1" applyFill="1" applyBorder="1" applyAlignment="1">
      <alignment horizontal="left" wrapText="1"/>
    </xf>
    <xf numFmtId="0" fontId="0" fillId="5" borderId="1" xfId="0" applyFill="1" applyBorder="1" applyAlignment="1"/>
    <xf numFmtId="0" fontId="0" fillId="0" borderId="1" xfId="0" applyBorder="1" applyAlignment="1"/>
    <xf numFmtId="0" fontId="5" fillId="5" borderId="1" xfId="0" applyFont="1" applyFill="1" applyBorder="1"/>
    <xf numFmtId="167" fontId="25" fillId="5" borderId="1" xfId="0" applyNumberFormat="1" applyFont="1" applyFill="1" applyBorder="1"/>
    <xf numFmtId="167" fontId="5" fillId="5" borderId="1" xfId="0" applyNumberFormat="1" applyFont="1" applyFill="1" applyBorder="1" applyAlignment="1"/>
    <xf numFmtId="167" fontId="5" fillId="6" borderId="1" xfId="0" applyNumberFormat="1" applyFont="1" applyFill="1" applyBorder="1"/>
    <xf numFmtId="167" fontId="5" fillId="6" borderId="1" xfId="0" applyNumberFormat="1" applyFont="1" applyFill="1" applyBorder="1" applyAlignment="1"/>
    <xf numFmtId="0" fontId="5" fillId="0" borderId="1" xfId="0" applyNumberFormat="1" applyFont="1" applyBorder="1"/>
    <xf numFmtId="49" fontId="5" fillId="5" borderId="1" xfId="0" applyNumberFormat="1" applyFont="1" applyFill="1" applyBorder="1"/>
    <xf numFmtId="49" fontId="8" fillId="0" borderId="1" xfId="0" applyNumberFormat="1" applyFont="1" applyFill="1" applyBorder="1" applyAlignment="1">
      <alignment horizontal="center"/>
    </xf>
    <xf numFmtId="0" fontId="5" fillId="7" borderId="1" xfId="0" applyNumberFormat="1" applyFont="1" applyFill="1" applyBorder="1"/>
    <xf numFmtId="167" fontId="5" fillId="0" borderId="1" xfId="0" applyNumberFormat="1" applyFont="1" applyFill="1" applyBorder="1" applyAlignment="1"/>
    <xf numFmtId="167" fontId="5" fillId="2" borderId="1" xfId="0" applyNumberFormat="1" applyFont="1" applyFill="1" applyBorder="1"/>
    <xf numFmtId="167" fontId="25" fillId="0" borderId="1" xfId="0" applyNumberFormat="1" applyFont="1" applyBorder="1"/>
    <xf numFmtId="0" fontId="0" fillId="0" borderId="1" xfId="0" applyBorder="1" applyAlignment="1">
      <alignment vertical="center" wrapText="1"/>
    </xf>
    <xf numFmtId="0" fontId="20" fillId="0" borderId="1" xfId="0" applyFont="1" applyFill="1" applyBorder="1" applyAlignment="1">
      <alignment horizontal="right" wrapText="1"/>
    </xf>
    <xf numFmtId="49" fontId="18" fillId="0" borderId="1" xfId="0" applyNumberFormat="1" applyFont="1" applyFill="1" applyBorder="1" applyAlignment="1">
      <alignment horizontal="right"/>
    </xf>
    <xf numFmtId="49" fontId="18" fillId="5" borderId="1" xfId="0" applyNumberFormat="1" applyFont="1" applyFill="1" applyBorder="1" applyAlignment="1">
      <alignment horizontal="right"/>
    </xf>
    <xf numFmtId="0" fontId="8" fillId="0" borderId="1" xfId="0" applyFont="1" applyFill="1" applyBorder="1" applyAlignment="1">
      <alignment horizontal="right" wrapText="1"/>
    </xf>
    <xf numFmtId="49" fontId="18" fillId="4" borderId="1" xfId="0" applyNumberFormat="1" applyFont="1" applyFill="1" applyBorder="1" applyAlignment="1">
      <alignment horizontal="right" wrapText="1"/>
    </xf>
    <xf numFmtId="0" fontId="8" fillId="2" borderId="1" xfId="0" applyFont="1" applyFill="1" applyBorder="1" applyAlignment="1">
      <alignment vertical="center" wrapText="1"/>
    </xf>
    <xf numFmtId="0" fontId="5" fillId="2" borderId="1" xfId="0" applyFont="1" applyFill="1" applyBorder="1"/>
    <xf numFmtId="49" fontId="18" fillId="2" borderId="1" xfId="0" applyNumberFormat="1" applyFont="1" applyFill="1" applyBorder="1" applyAlignment="1">
      <alignment horizontal="right" wrapText="1"/>
    </xf>
    <xf numFmtId="49" fontId="18" fillId="2" borderId="1" xfId="0" applyNumberFormat="1" applyFont="1" applyFill="1" applyBorder="1" applyAlignment="1">
      <alignment horizontal="right"/>
    </xf>
    <xf numFmtId="167" fontId="16" fillId="2" borderId="1" xfId="0" applyNumberFormat="1" applyFont="1" applyFill="1" applyBorder="1"/>
    <xf numFmtId="167" fontId="16" fillId="0" borderId="1" xfId="0" applyNumberFormat="1" applyFont="1" applyBorder="1"/>
    <xf numFmtId="49" fontId="8" fillId="0" borderId="1" xfId="0" applyNumberFormat="1" applyFont="1" applyFill="1" applyBorder="1" applyAlignment="1">
      <alignment horizontal="right" wrapText="1"/>
    </xf>
    <xf numFmtId="49" fontId="8" fillId="0" borderId="1" xfId="0" applyNumberFormat="1" applyFont="1" applyFill="1" applyBorder="1" applyAlignment="1">
      <alignment horizontal="left" wrapText="1"/>
    </xf>
    <xf numFmtId="49" fontId="24" fillId="0" borderId="1" xfId="0" applyNumberFormat="1" applyFont="1" applyFill="1" applyBorder="1" applyAlignment="1">
      <alignment horizontal="right" wrapText="1"/>
    </xf>
    <xf numFmtId="49" fontId="5" fillId="0" borderId="1" xfId="0" applyNumberFormat="1" applyFont="1" applyBorder="1" applyAlignment="1">
      <alignment horizontal="right"/>
    </xf>
    <xf numFmtId="0" fontId="7" fillId="0" borderId="1" xfId="0" applyFont="1" applyBorder="1" applyAlignment="1">
      <alignment vertical="center" wrapText="1"/>
    </xf>
    <xf numFmtId="49" fontId="16" fillId="0" borderId="1" xfId="0" applyNumberFormat="1" applyFont="1" applyBorder="1"/>
    <xf numFmtId="49" fontId="5" fillId="0" borderId="1" xfId="0" applyNumberFormat="1" applyFont="1" applyBorder="1" applyAlignment="1">
      <alignment wrapText="1"/>
    </xf>
    <xf numFmtId="0" fontId="8" fillId="5" borderId="1" xfId="0" applyFont="1" applyFill="1" applyBorder="1" applyAlignment="1"/>
    <xf numFmtId="167" fontId="26" fillId="6" borderId="1" xfId="0" applyNumberFormat="1" applyFont="1" applyFill="1" applyBorder="1"/>
    <xf numFmtId="49" fontId="5" fillId="7" borderId="1" xfId="0" applyNumberFormat="1" applyFont="1" applyFill="1" applyBorder="1"/>
    <xf numFmtId="0" fontId="8" fillId="0" borderId="1" xfId="0" applyFont="1" applyFill="1" applyBorder="1" applyAlignment="1">
      <alignment wrapText="1"/>
    </xf>
    <xf numFmtId="0" fontId="7" fillId="0" borderId="1" xfId="0" applyFont="1" applyBorder="1" applyAlignment="1">
      <alignment wrapText="1"/>
    </xf>
    <xf numFmtId="0" fontId="8" fillId="0" borderId="1" xfId="0" applyFont="1" applyFill="1" applyBorder="1" applyAlignment="1">
      <alignment horizontal="right"/>
    </xf>
    <xf numFmtId="0" fontId="5" fillId="0" borderId="0" xfId="0" applyFont="1" applyAlignment="1">
      <alignment wrapText="1"/>
    </xf>
    <xf numFmtId="0" fontId="8" fillId="0" borderId="1" xfId="0" applyFont="1" applyFill="1" applyBorder="1" applyAlignment="1">
      <alignment horizontal="center"/>
    </xf>
    <xf numFmtId="49" fontId="16" fillId="0" borderId="1" xfId="0" applyNumberFormat="1" applyFont="1" applyBorder="1" applyAlignment="1">
      <alignment wrapText="1"/>
    </xf>
    <xf numFmtId="0" fontId="8" fillId="0" borderId="1" xfId="0" applyFont="1" applyFill="1" applyBorder="1" applyAlignment="1"/>
    <xf numFmtId="0" fontId="8" fillId="0" borderId="0" xfId="0" applyFont="1" applyFill="1" applyBorder="1" applyAlignment="1">
      <alignment vertical="center" wrapText="1"/>
    </xf>
    <xf numFmtId="49" fontId="8" fillId="0" borderId="0" xfId="0" applyNumberFormat="1" applyFont="1" applyFill="1" applyBorder="1" applyAlignment="1">
      <alignment horizontal="right" wrapText="1"/>
    </xf>
    <xf numFmtId="49" fontId="8" fillId="0" borderId="0" xfId="0" applyNumberFormat="1" applyFont="1" applyFill="1" applyBorder="1" applyAlignment="1">
      <alignment horizontal="right"/>
    </xf>
    <xf numFmtId="0" fontId="8" fillId="0" borderId="0" xfId="0" applyFont="1" applyFill="1" applyBorder="1" applyAlignment="1">
      <alignment wrapText="1"/>
    </xf>
    <xf numFmtId="0" fontId="8" fillId="0" borderId="0" xfId="0" applyFont="1" applyFill="1" applyBorder="1" applyAlignment="1">
      <alignment horizontal="right" wrapText="1"/>
    </xf>
    <xf numFmtId="49" fontId="18" fillId="0" borderId="0" xfId="0" applyNumberFormat="1" applyFont="1" applyFill="1" applyBorder="1" applyAlignment="1">
      <alignment horizontal="right"/>
    </xf>
    <xf numFmtId="0" fontId="5" fillId="0" borderId="0" xfId="0" applyFont="1" applyBorder="1"/>
    <xf numFmtId="167" fontId="5" fillId="0" borderId="0" xfId="0" applyNumberFormat="1" applyFont="1" applyBorder="1"/>
    <xf numFmtId="0" fontId="18" fillId="0" borderId="0" xfId="0" applyFont="1" applyFill="1" applyBorder="1" applyAlignment="1">
      <alignment horizontal="left" wrapText="1"/>
    </xf>
    <xf numFmtId="0" fontId="28" fillId="0" borderId="0" xfId="0" applyFont="1" applyAlignment="1">
      <alignment horizontal="right"/>
    </xf>
    <xf numFmtId="0" fontId="29" fillId="0" borderId="0" xfId="0" applyFont="1" applyAlignment="1">
      <alignment horizontal="right"/>
    </xf>
    <xf numFmtId="0" fontId="7" fillId="0" borderId="0" xfId="0" applyFont="1"/>
    <xf numFmtId="0" fontId="8" fillId="0" borderId="0" xfId="0" applyFont="1" applyAlignment="1">
      <alignment horizontal="right"/>
    </xf>
    <xf numFmtId="0" fontId="30" fillId="0" borderId="0" xfId="0" applyFont="1" applyAlignment="1">
      <alignment horizontal="right"/>
    </xf>
    <xf numFmtId="0" fontId="27" fillId="0" borderId="0" xfId="0" applyFont="1" applyAlignment="1">
      <alignment horizontal="center"/>
    </xf>
    <xf numFmtId="0" fontId="27" fillId="0" borderId="0" xfId="0" applyFont="1" applyAlignment="1">
      <alignment horizontal="center" vertical="center" wrapText="1"/>
    </xf>
    <xf numFmtId="0" fontId="24" fillId="0" borderId="1" xfId="0" applyFont="1" applyBorder="1" applyAlignment="1">
      <alignment wrapText="1"/>
    </xf>
    <xf numFmtId="167" fontId="24" fillId="0" borderId="1" xfId="0" applyNumberFormat="1" applyFont="1" applyBorder="1"/>
    <xf numFmtId="0" fontId="8" fillId="0" borderId="1" xfId="0" applyFont="1" applyBorder="1"/>
    <xf numFmtId="167" fontId="7" fillId="0" borderId="0" xfId="0" applyNumberFormat="1" applyFont="1"/>
    <xf numFmtId="0" fontId="8" fillId="0" borderId="1" xfId="0" applyFont="1" applyBorder="1" applyAlignment="1">
      <alignment wrapText="1"/>
    </xf>
    <xf numFmtId="167" fontId="8" fillId="0" borderId="1" xfId="0" applyNumberFormat="1" applyFont="1" applyBorder="1"/>
    <xf numFmtId="167" fontId="8" fillId="0" borderId="1" xfId="0" applyNumberFormat="1" applyFont="1" applyBorder="1" applyAlignment="1">
      <alignment horizontal="right"/>
    </xf>
    <xf numFmtId="0" fontId="7" fillId="0" borderId="1" xfId="0" applyFont="1" applyBorder="1"/>
  </cellXfs>
  <cellStyles count="5">
    <cellStyle name="Обычный" xfId="0" builtinId="0"/>
    <cellStyle name="Обычный 2" xfId="3"/>
    <cellStyle name="Обычный 2 2" xfId="4"/>
    <cellStyle name="Обычный 3" xfId="2"/>
    <cellStyle name="Финансовый" xfId="1" builtin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Otdel_08/&#1054;&#1090;&#1095;&#1077;&#1090;&#1099;%20&#1087;&#1086;%20&#1060;&#1077;&#1076;&#1077;&#1088;&#1072;&#1094;&#1080;&#1080;%20&#1080;%20&#1082;&#1088;&#1072;&#1102;/_&#1054;&#1090;&#1095;&#1077;&#1090;&#1099;%20&#1087;&#1086;%20&#1043;&#1086;&#1089;%20&#1087;&#1088;&#1086;&#1075;&#1088;&#1072;&#1084;&#1084;&#1077;%20&#1082;&#1088;&#1072;&#1103;/2018%20&#1075;&#1086;&#1076;/&#1054;&#1090;&#1095;&#1077;&#1090;%20&#1079;&#1072;%20%202018%20&#1075;&#1086;&#107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1054;&#1090;&#1095;&#1077;&#1090;%20&#1043;&#1055;%20&#1079;&#1072;%202018%20&#1075;&#1086;&#1076;.%20&#1048;&#1085;&#1092;&#1086;&#1088;&#1084;&#1072;&#1094;&#1080;&#1103;%20&#1086;&#1073;%20&#1080;&#1089;&#1087;&#1086;&#1083;&#1100;&#1079;&#1086;&#1074;&#1072;&#1085;&#1080;&#1080;%20&#1073;&#1102;&#1076;&#1078;&#1077;&#1090;&#1085;&#1099;&#1093;%20&#1072;&#1089;&#1089;&#1080;&#1075;&#1085;&#1086;&#1074;&#1072;&#1085;&#1080;&#108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Бюдж роспись"/>
      <sheetName val="прил 11"/>
      <sheetName val="прил 12"/>
    </sheetNames>
    <sheetDataSet>
      <sheetData sheetId="0" refreshError="1">
        <row r="14">
          <cell r="C14" t="str">
            <v>121</v>
          </cell>
          <cell r="D14" t="str">
            <v>0405</v>
          </cell>
          <cell r="E14" t="str">
            <v>14Б00R5431</v>
          </cell>
          <cell r="F14" t="str">
            <v>810</v>
          </cell>
        </row>
        <row r="17">
          <cell r="C17" t="str">
            <v>121</v>
          </cell>
          <cell r="D17" t="str">
            <v>0405</v>
          </cell>
          <cell r="E17" t="str">
            <v>14Б0021720</v>
          </cell>
          <cell r="F17" t="str">
            <v>810</v>
          </cell>
        </row>
        <row r="18">
          <cell r="C18" t="str">
            <v>121</v>
          </cell>
          <cell r="D18" t="str">
            <v>0405</v>
          </cell>
          <cell r="E18" t="str">
            <v>14Б00R5432</v>
          </cell>
          <cell r="F18" t="str">
            <v>810</v>
          </cell>
        </row>
        <row r="22">
          <cell r="C22" t="str">
            <v>121</v>
          </cell>
          <cell r="D22" t="str">
            <v>0405</v>
          </cell>
          <cell r="E22" t="str">
            <v>14Б0022190</v>
          </cell>
          <cell r="F22" t="str">
            <v>810</v>
          </cell>
        </row>
        <row r="23">
          <cell r="C23" t="str">
            <v>121</v>
          </cell>
          <cell r="D23" t="str">
            <v>0405</v>
          </cell>
          <cell r="E23" t="str">
            <v>14Б0024310</v>
          </cell>
          <cell r="F23" t="str">
            <v>810</v>
          </cell>
        </row>
        <row r="24">
          <cell r="C24" t="str">
            <v>121</v>
          </cell>
          <cell r="D24" t="str">
            <v>0405</v>
          </cell>
          <cell r="E24" t="str">
            <v>14Б0021710</v>
          </cell>
          <cell r="F24" t="str">
            <v>810</v>
          </cell>
        </row>
        <row r="25">
          <cell r="C25" t="str">
            <v>121</v>
          </cell>
          <cell r="D25" t="str">
            <v>0405</v>
          </cell>
          <cell r="E25" t="str">
            <v>14Б0024320</v>
          </cell>
          <cell r="F25" t="str">
            <v>240</v>
          </cell>
        </row>
        <row r="26">
          <cell r="C26" t="str">
            <v>121</v>
          </cell>
          <cell r="D26" t="str">
            <v>0405</v>
          </cell>
          <cell r="E26" t="str">
            <v>14Б0021780</v>
          </cell>
          <cell r="F26" t="str">
            <v>810</v>
          </cell>
        </row>
        <row r="27">
          <cell r="C27" t="str">
            <v>121</v>
          </cell>
          <cell r="D27" t="str">
            <v>0405</v>
          </cell>
          <cell r="E27" t="str">
            <v>14Б00R5410</v>
          </cell>
          <cell r="F27" t="str">
            <v>810</v>
          </cell>
        </row>
        <row r="32">
          <cell r="C32" t="str">
            <v>121</v>
          </cell>
          <cell r="D32" t="str">
            <v>0405</v>
          </cell>
          <cell r="E32" t="str">
            <v>14Б00R541F</v>
          </cell>
          <cell r="F32" t="str">
            <v>810</v>
          </cell>
        </row>
        <row r="33">
          <cell r="C33" t="str">
            <v>121</v>
          </cell>
          <cell r="D33" t="str">
            <v>0405</v>
          </cell>
          <cell r="E33" t="str">
            <v>14Б0021880</v>
          </cell>
          <cell r="F33" t="str">
            <v>810</v>
          </cell>
        </row>
        <row r="35">
          <cell r="C35" t="str">
            <v>121</v>
          </cell>
          <cell r="D35" t="str">
            <v>0405</v>
          </cell>
          <cell r="E35" t="str">
            <v>14Б0024330</v>
          </cell>
          <cell r="F35" t="str">
            <v>810</v>
          </cell>
        </row>
        <row r="36">
          <cell r="C36" t="str">
            <v>121</v>
          </cell>
          <cell r="D36" t="str">
            <v>0405</v>
          </cell>
          <cell r="E36" t="str">
            <v>14Б0022180</v>
          </cell>
          <cell r="F36" t="str">
            <v>810</v>
          </cell>
        </row>
        <row r="37">
          <cell r="C37" t="str">
            <v>121</v>
          </cell>
          <cell r="D37" t="str">
            <v>0405</v>
          </cell>
          <cell r="E37" t="str">
            <v>14Б00R5420</v>
          </cell>
          <cell r="F37" t="str">
            <v>810</v>
          </cell>
        </row>
        <row r="40">
          <cell r="C40" t="str">
            <v>121</v>
          </cell>
          <cell r="D40" t="str">
            <v>0405</v>
          </cell>
          <cell r="E40" t="str">
            <v>14Б00R543Г</v>
          </cell>
          <cell r="F40" t="str">
            <v>810</v>
          </cell>
        </row>
        <row r="41">
          <cell r="C41" t="str">
            <v>121</v>
          </cell>
          <cell r="D41" t="str">
            <v>0405</v>
          </cell>
          <cell r="E41" t="str">
            <v>14Б0024050</v>
          </cell>
          <cell r="F41" t="str">
            <v>810</v>
          </cell>
        </row>
        <row r="42">
          <cell r="C42" t="str">
            <v>121</v>
          </cell>
          <cell r="D42" t="str">
            <v>0405</v>
          </cell>
          <cell r="E42" t="str">
            <v>14Б0024300</v>
          </cell>
          <cell r="F42" t="str">
            <v>810</v>
          </cell>
        </row>
        <row r="43">
          <cell r="C43" t="str">
            <v>121</v>
          </cell>
          <cell r="D43" t="str">
            <v>0405</v>
          </cell>
          <cell r="E43" t="str">
            <v>14Б0022160</v>
          </cell>
          <cell r="F43" t="str">
            <v>810</v>
          </cell>
        </row>
        <row r="44">
          <cell r="C44" t="str">
            <v>121</v>
          </cell>
          <cell r="D44" t="str">
            <v>0405</v>
          </cell>
          <cell r="E44" t="str">
            <v>14Б0024060</v>
          </cell>
          <cell r="F44" t="str">
            <v>810</v>
          </cell>
        </row>
        <row r="45">
          <cell r="C45" t="str">
            <v>121</v>
          </cell>
          <cell r="D45" t="str">
            <v>0405</v>
          </cell>
          <cell r="E45" t="str">
            <v>14Б0024360</v>
          </cell>
          <cell r="F45" t="str">
            <v>810</v>
          </cell>
        </row>
        <row r="46">
          <cell r="C46" t="str">
            <v>121</v>
          </cell>
          <cell r="D46" t="str">
            <v>0405</v>
          </cell>
          <cell r="E46" t="str">
            <v>14Б0024270</v>
          </cell>
          <cell r="F46" t="str">
            <v>810</v>
          </cell>
        </row>
        <row r="47">
          <cell r="C47" t="str">
            <v>121</v>
          </cell>
          <cell r="D47" t="str">
            <v>0405</v>
          </cell>
          <cell r="E47" t="str">
            <v>14Б00R5435</v>
          </cell>
          <cell r="F47" t="str">
            <v>810</v>
          </cell>
        </row>
        <row r="50">
          <cell r="C50" t="str">
            <v>121</v>
          </cell>
          <cell r="D50" t="str">
            <v>0405</v>
          </cell>
          <cell r="E50" t="str">
            <v>14Б0024240</v>
          </cell>
          <cell r="F50" t="str">
            <v>810</v>
          </cell>
        </row>
        <row r="51">
          <cell r="C51" t="str">
            <v>121</v>
          </cell>
          <cell r="D51" t="str">
            <v>0405</v>
          </cell>
          <cell r="E51" t="str">
            <v>14Б0022120</v>
          </cell>
          <cell r="F51" t="str">
            <v>810</v>
          </cell>
        </row>
        <row r="52">
          <cell r="C52" t="str">
            <v>121</v>
          </cell>
          <cell r="D52" t="str">
            <v>0405</v>
          </cell>
          <cell r="E52" t="str">
            <v>14Б0024220</v>
          </cell>
          <cell r="F52" t="str">
            <v>810</v>
          </cell>
        </row>
        <row r="53">
          <cell r="C53" t="str">
            <v>121</v>
          </cell>
          <cell r="D53" t="str">
            <v>0405</v>
          </cell>
          <cell r="E53" t="str">
            <v>14Б0024340</v>
          </cell>
          <cell r="F53" t="str">
            <v>810</v>
          </cell>
        </row>
        <row r="54">
          <cell r="C54" t="str">
            <v>121</v>
          </cell>
          <cell r="D54" t="str">
            <v>0405</v>
          </cell>
          <cell r="E54" t="str">
            <v>14Б0024350</v>
          </cell>
          <cell r="F54" t="str">
            <v>810</v>
          </cell>
        </row>
        <row r="55">
          <cell r="C55" t="str">
            <v>121</v>
          </cell>
          <cell r="D55" t="str">
            <v>0405</v>
          </cell>
          <cell r="E55" t="str">
            <v>14Б0021730</v>
          </cell>
          <cell r="F55" t="str">
            <v>810</v>
          </cell>
        </row>
        <row r="56">
          <cell r="C56" t="str">
            <v>121</v>
          </cell>
          <cell r="D56" t="str">
            <v>0405</v>
          </cell>
          <cell r="E56" t="str">
            <v>14Б00R543Д</v>
          </cell>
          <cell r="F56" t="str">
            <v>810</v>
          </cell>
        </row>
        <row r="57">
          <cell r="C57" t="str">
            <v>121</v>
          </cell>
          <cell r="D57" t="str">
            <v>0405</v>
          </cell>
          <cell r="E57" t="str">
            <v>14Б00R543Е</v>
          </cell>
          <cell r="F57" t="str">
            <v>810</v>
          </cell>
        </row>
        <row r="60">
          <cell r="C60" t="str">
            <v>121</v>
          </cell>
          <cell r="D60" t="str">
            <v>0405</v>
          </cell>
          <cell r="E60" t="str">
            <v>14Б00R543Ж</v>
          </cell>
          <cell r="F60" t="str">
            <v>810</v>
          </cell>
        </row>
        <row r="63">
          <cell r="C63" t="str">
            <v>121</v>
          </cell>
          <cell r="D63" t="str">
            <v>0405</v>
          </cell>
          <cell r="E63" t="str">
            <v>14Б0022900</v>
          </cell>
          <cell r="F63" t="str">
            <v>810</v>
          </cell>
        </row>
        <row r="64">
          <cell r="C64" t="str">
            <v>121</v>
          </cell>
          <cell r="D64" t="str">
            <v>0405</v>
          </cell>
          <cell r="E64" t="str">
            <v>14Б00R543Б</v>
          </cell>
          <cell r="F64" t="str">
            <v>530, 810</v>
          </cell>
        </row>
        <row r="65">
          <cell r="C65" t="str">
            <v>121</v>
          </cell>
          <cell r="D65" t="str">
            <v>0405</v>
          </cell>
          <cell r="E65" t="str">
            <v>14Б0022920</v>
          </cell>
          <cell r="F65" t="str">
            <v>810</v>
          </cell>
        </row>
        <row r="85">
          <cell r="C85" t="str">
            <v>121</v>
          </cell>
          <cell r="D85" t="str">
            <v>0405</v>
          </cell>
          <cell r="E85" t="str">
            <v>14Г00R4330</v>
          </cell>
          <cell r="F85" t="str">
            <v>810</v>
          </cell>
        </row>
        <row r="90">
          <cell r="C90" t="str">
            <v>121</v>
          </cell>
          <cell r="D90" t="str">
            <v>0405</v>
          </cell>
          <cell r="E90" t="str">
            <v>14Г0023100</v>
          </cell>
          <cell r="F90" t="str">
            <v>810</v>
          </cell>
          <cell r="G90" t="str">
            <v>01</v>
          </cell>
        </row>
        <row r="97">
          <cell r="C97" t="str">
            <v>121</v>
          </cell>
          <cell r="D97" t="str">
            <v>0405</v>
          </cell>
          <cell r="E97" t="str">
            <v>1440024510</v>
          </cell>
          <cell r="F97" t="str">
            <v>810</v>
          </cell>
        </row>
        <row r="118">
          <cell r="C118" t="str">
            <v>075</v>
          </cell>
          <cell r="D118" t="str">
            <v>0704</v>
          </cell>
          <cell r="E118" t="str">
            <v>1460022570</v>
          </cell>
          <cell r="F118" t="str">
            <v>610</v>
          </cell>
        </row>
      </sheetData>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прил 11"/>
      <sheetName val="прил 12"/>
    </sheetNames>
    <sheetDataSet>
      <sheetData sheetId="0">
        <row r="23">
          <cell r="I23">
            <v>925715.3</v>
          </cell>
          <cell r="J23">
            <v>925665.79544000002</v>
          </cell>
        </row>
        <row r="24">
          <cell r="I24">
            <v>1783862.9000000001</v>
          </cell>
          <cell r="J24">
            <v>1742254.8951300001</v>
          </cell>
        </row>
        <row r="70">
          <cell r="I70">
            <v>1500</v>
          </cell>
          <cell r="J70">
            <v>1500</v>
          </cell>
        </row>
        <row r="71">
          <cell r="I71">
            <v>110597.5</v>
          </cell>
          <cell r="J71">
            <v>106642.09999999999</v>
          </cell>
        </row>
        <row r="78">
          <cell r="I78">
            <v>367882.8</v>
          </cell>
          <cell r="J78">
            <v>367094.59153999999</v>
          </cell>
        </row>
        <row r="79">
          <cell r="I79">
            <v>889819.39999999991</v>
          </cell>
          <cell r="J79">
            <v>882678.96846000012</v>
          </cell>
        </row>
        <row r="92">
          <cell r="I92">
            <v>653239.80000000005</v>
          </cell>
          <cell r="J92">
            <v>653181.30000000005</v>
          </cell>
        </row>
        <row r="107">
          <cell r="I107" t="str">
            <v>21679,70</v>
          </cell>
          <cell r="J107">
            <v>21679.200000000001</v>
          </cell>
        </row>
        <row r="108">
          <cell r="I108">
            <v>53161.100000000006</v>
          </cell>
          <cell r="J108">
            <v>52600</v>
          </cell>
        </row>
        <row r="112">
          <cell r="I112">
            <v>128485.80000000002</v>
          </cell>
          <cell r="J112">
            <v>127743</v>
          </cell>
        </row>
        <row r="129">
          <cell r="I129">
            <v>139749.9</v>
          </cell>
          <cell r="J129">
            <v>139436.5508</v>
          </cell>
        </row>
        <row r="130">
          <cell r="I130">
            <v>520445.4</v>
          </cell>
          <cell r="J130">
            <v>465261.44920000003</v>
          </cell>
        </row>
        <row r="138">
          <cell r="I138">
            <v>39276</v>
          </cell>
          <cell r="J138">
            <v>39004.5</v>
          </cell>
        </row>
        <row r="143">
          <cell r="I143">
            <v>1446065.9</v>
          </cell>
          <cell r="J143">
            <v>1423116.6999999997</v>
          </cell>
        </row>
      </sheetData>
      <sheetData sheetId="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53"/>
  <sheetViews>
    <sheetView tabSelected="1" view="pageBreakPreview" zoomScaleSheetLayoutView="100" workbookViewId="0">
      <pane xSplit="1" ySplit="5" topLeftCell="B6" activePane="bottomRight" state="frozen"/>
      <selection pane="topRight" activeCell="B1" sqref="B1"/>
      <selection pane="bottomLeft" activeCell="A6" sqref="A6"/>
      <selection pane="bottomRight" activeCell="K154" sqref="K154"/>
    </sheetView>
  </sheetViews>
  <sheetFormatPr defaultColWidth="9.140625" defaultRowHeight="15" x14ac:dyDescent="0.25"/>
  <cols>
    <col min="1" max="1" width="6" style="1" customWidth="1"/>
    <col min="2" max="2" width="29.140625" style="1" customWidth="1"/>
    <col min="3" max="3" width="14" style="8" customWidth="1"/>
    <col min="4" max="4" width="8.28515625" style="1" customWidth="1"/>
    <col min="5" max="5" width="11" style="1" customWidth="1"/>
    <col min="6" max="6" width="10.28515625" style="1" customWidth="1"/>
    <col min="7" max="7" width="10.85546875" style="1" customWidth="1"/>
    <col min="8" max="8" width="10.28515625" style="1" customWidth="1"/>
    <col min="9" max="9" width="11.5703125" style="1" customWidth="1"/>
    <col min="10" max="10" width="12" style="1" bestFit="1" customWidth="1"/>
    <col min="11" max="11" width="42.28515625" style="1" customWidth="1"/>
    <col min="12" max="12" width="9.140625" style="1"/>
    <col min="13" max="13" width="9.140625" style="1" customWidth="1"/>
    <col min="14" max="16384" width="9.140625" style="1"/>
  </cols>
  <sheetData>
    <row r="1" spans="1:11" x14ac:dyDescent="0.25">
      <c r="K1" s="23" t="s">
        <v>197</v>
      </c>
    </row>
    <row r="2" spans="1:11" ht="48" customHeight="1" x14ac:dyDescent="0.25">
      <c r="B2" s="139" t="s">
        <v>65</v>
      </c>
      <c r="C2" s="139"/>
      <c r="D2" s="139"/>
      <c r="E2" s="139"/>
      <c r="F2" s="139"/>
      <c r="G2" s="139"/>
      <c r="H2" s="139"/>
      <c r="I2" s="139"/>
      <c r="J2" s="139"/>
      <c r="K2" s="139"/>
    </row>
    <row r="3" spans="1:11" ht="32.25" customHeight="1" x14ac:dyDescent="0.25">
      <c r="A3" s="135" t="s">
        <v>63</v>
      </c>
      <c r="B3" s="135" t="s">
        <v>84</v>
      </c>
      <c r="C3" s="138" t="s">
        <v>61</v>
      </c>
      <c r="D3" s="135" t="s">
        <v>62</v>
      </c>
      <c r="E3" s="140" t="s">
        <v>82</v>
      </c>
      <c r="F3" s="140"/>
      <c r="G3" s="140" t="s">
        <v>204</v>
      </c>
      <c r="H3" s="140"/>
      <c r="I3" s="135" t="s">
        <v>64</v>
      </c>
      <c r="J3" s="135"/>
      <c r="K3" s="135" t="s">
        <v>85</v>
      </c>
    </row>
    <row r="4" spans="1:11" ht="21.75" customHeight="1" x14ac:dyDescent="0.25">
      <c r="A4" s="135"/>
      <c r="B4" s="135"/>
      <c r="C4" s="138"/>
      <c r="D4" s="135"/>
      <c r="E4" s="141">
        <v>2017</v>
      </c>
      <c r="F4" s="141"/>
      <c r="G4" s="135" t="s">
        <v>83</v>
      </c>
      <c r="H4" s="135"/>
      <c r="I4" s="135">
        <v>2019</v>
      </c>
      <c r="J4" s="135">
        <v>2020</v>
      </c>
      <c r="K4" s="135"/>
    </row>
    <row r="5" spans="1:11" ht="15" customHeight="1" x14ac:dyDescent="0.25">
      <c r="A5" s="135"/>
      <c r="B5" s="135"/>
      <c r="C5" s="138"/>
      <c r="D5" s="135"/>
      <c r="E5" s="84" t="s">
        <v>1</v>
      </c>
      <c r="F5" s="84" t="s">
        <v>0</v>
      </c>
      <c r="G5" s="83" t="s">
        <v>1</v>
      </c>
      <c r="H5" s="83" t="s">
        <v>0</v>
      </c>
      <c r="I5" s="142"/>
      <c r="J5" s="135"/>
      <c r="K5" s="135"/>
    </row>
    <row r="6" spans="1:11" s="4" customFormat="1" ht="28.5" customHeight="1" x14ac:dyDescent="0.25">
      <c r="A6" s="27">
        <v>1</v>
      </c>
      <c r="B6" s="121" t="s">
        <v>93</v>
      </c>
      <c r="C6" s="122"/>
      <c r="D6" s="122"/>
      <c r="E6" s="122"/>
      <c r="F6" s="122"/>
      <c r="G6" s="122"/>
      <c r="H6" s="122"/>
      <c r="I6" s="122"/>
      <c r="J6" s="122"/>
      <c r="K6" s="122"/>
    </row>
    <row r="7" spans="1:11" s="16" customFormat="1" ht="95.25" customHeight="1" x14ac:dyDescent="0.25">
      <c r="A7" s="28" t="s">
        <v>6</v>
      </c>
      <c r="B7" s="29" t="s">
        <v>2</v>
      </c>
      <c r="C7" s="30" t="s">
        <v>3</v>
      </c>
      <c r="D7" s="31" t="s">
        <v>4</v>
      </c>
      <c r="E7" s="32">
        <v>95.9</v>
      </c>
      <c r="F7" s="33">
        <v>95.9</v>
      </c>
      <c r="G7" s="34">
        <v>104.6</v>
      </c>
      <c r="H7" s="34">
        <v>103.1</v>
      </c>
      <c r="I7" s="32">
        <v>100.3</v>
      </c>
      <c r="J7" s="32">
        <v>100.3</v>
      </c>
      <c r="K7" s="91" t="s">
        <v>279</v>
      </c>
    </row>
    <row r="8" spans="1:11" s="17" customFormat="1" ht="96.75" customHeight="1" x14ac:dyDescent="0.25">
      <c r="A8" s="36" t="s">
        <v>18</v>
      </c>
      <c r="B8" s="29" t="s">
        <v>86</v>
      </c>
      <c r="C8" s="30" t="s">
        <v>3</v>
      </c>
      <c r="D8" s="37" t="s">
        <v>4</v>
      </c>
      <c r="E8" s="34">
        <v>87.7</v>
      </c>
      <c r="F8" s="34">
        <v>87.7</v>
      </c>
      <c r="G8" s="34">
        <v>110</v>
      </c>
      <c r="H8" s="34">
        <v>109.9</v>
      </c>
      <c r="I8" s="34">
        <v>100.1</v>
      </c>
      <c r="J8" s="34">
        <v>100.1</v>
      </c>
      <c r="K8" s="91" t="s">
        <v>278</v>
      </c>
    </row>
    <row r="9" spans="1:11" s="17" customFormat="1" ht="66" customHeight="1" x14ac:dyDescent="0.25">
      <c r="A9" s="36" t="s">
        <v>29</v>
      </c>
      <c r="B9" s="29" t="s">
        <v>202</v>
      </c>
      <c r="C9" s="30" t="s">
        <v>3</v>
      </c>
      <c r="D9" s="37" t="s">
        <v>4</v>
      </c>
      <c r="E9" s="34">
        <v>102.6</v>
      </c>
      <c r="F9" s="34">
        <v>102.6</v>
      </c>
      <c r="G9" s="34">
        <v>100.5</v>
      </c>
      <c r="H9" s="34">
        <v>99.1</v>
      </c>
      <c r="I9" s="34">
        <v>100.5</v>
      </c>
      <c r="J9" s="34">
        <v>100.4</v>
      </c>
      <c r="K9" s="35" t="s">
        <v>273</v>
      </c>
    </row>
    <row r="10" spans="1:11" s="17" customFormat="1" ht="46.5" customHeight="1" x14ac:dyDescent="0.25">
      <c r="A10" s="36" t="s">
        <v>87</v>
      </c>
      <c r="B10" s="29" t="s">
        <v>205</v>
      </c>
      <c r="C10" s="30" t="s">
        <v>3</v>
      </c>
      <c r="D10" s="37" t="s">
        <v>4</v>
      </c>
      <c r="E10" s="34">
        <v>105.1</v>
      </c>
      <c r="F10" s="34">
        <v>105.1</v>
      </c>
      <c r="G10" s="34">
        <v>103</v>
      </c>
      <c r="H10" s="37">
        <v>106.9</v>
      </c>
      <c r="I10" s="34">
        <v>103.1</v>
      </c>
      <c r="J10" s="34">
        <v>103.2</v>
      </c>
      <c r="K10" s="38"/>
    </row>
    <row r="11" spans="1:11" s="17" customFormat="1" ht="222.75" customHeight="1" x14ac:dyDescent="0.25">
      <c r="A11" s="6" t="s">
        <v>35</v>
      </c>
      <c r="B11" s="78" t="s">
        <v>206</v>
      </c>
      <c r="C11" s="12" t="s">
        <v>3</v>
      </c>
      <c r="D11" s="13" t="s">
        <v>4</v>
      </c>
      <c r="E11" s="11">
        <v>120.3</v>
      </c>
      <c r="F11" s="11">
        <v>120.3</v>
      </c>
      <c r="G11" s="11">
        <v>100.1</v>
      </c>
      <c r="H11" s="13">
        <v>90.9</v>
      </c>
      <c r="I11" s="11">
        <v>100.1</v>
      </c>
      <c r="J11" s="11">
        <v>100.2</v>
      </c>
      <c r="K11" s="54" t="s">
        <v>275</v>
      </c>
    </row>
    <row r="12" spans="1:11" ht="54.75" customHeight="1" x14ac:dyDescent="0.25">
      <c r="A12" s="36" t="s">
        <v>88</v>
      </c>
      <c r="B12" s="29" t="s">
        <v>89</v>
      </c>
      <c r="C12" s="39" t="s">
        <v>5</v>
      </c>
      <c r="D12" s="31" t="s">
        <v>4</v>
      </c>
      <c r="E12" s="34">
        <v>11.1</v>
      </c>
      <c r="F12" s="34">
        <v>11.1</v>
      </c>
      <c r="G12" s="11">
        <v>15.7</v>
      </c>
      <c r="H12" s="11">
        <v>12.2</v>
      </c>
      <c r="I12" s="11">
        <v>16.5</v>
      </c>
      <c r="J12" s="11">
        <v>17.5</v>
      </c>
      <c r="K12" s="54" t="s">
        <v>281</v>
      </c>
    </row>
    <row r="13" spans="1:11" ht="47.25" customHeight="1" x14ac:dyDescent="0.25">
      <c r="A13" s="36" t="s">
        <v>90</v>
      </c>
      <c r="B13" s="29" t="s">
        <v>91</v>
      </c>
      <c r="C13" s="30" t="s">
        <v>3</v>
      </c>
      <c r="D13" s="31" t="s">
        <v>4</v>
      </c>
      <c r="E13" s="34">
        <v>102.4</v>
      </c>
      <c r="F13" s="34">
        <v>102.4</v>
      </c>
      <c r="G13" s="34">
        <v>104.1</v>
      </c>
      <c r="H13" s="34">
        <v>104.1</v>
      </c>
      <c r="I13" s="34">
        <v>101.8</v>
      </c>
      <c r="J13" s="34">
        <v>101.8</v>
      </c>
      <c r="K13" s="40"/>
    </row>
    <row r="14" spans="1:11" ht="19.5" customHeight="1" x14ac:dyDescent="0.25">
      <c r="A14" s="86" t="s">
        <v>92</v>
      </c>
      <c r="B14" s="123" t="s">
        <v>207</v>
      </c>
      <c r="C14" s="124"/>
      <c r="D14" s="124"/>
      <c r="E14" s="124"/>
      <c r="F14" s="124"/>
      <c r="G14" s="124"/>
      <c r="H14" s="124"/>
      <c r="I14" s="124"/>
      <c r="J14" s="124"/>
      <c r="K14" s="124"/>
    </row>
    <row r="15" spans="1:11" ht="63.75" customHeight="1" x14ac:dyDescent="0.25">
      <c r="A15" s="102" t="s">
        <v>44</v>
      </c>
      <c r="B15" s="101" t="s">
        <v>94</v>
      </c>
      <c r="C15" s="12" t="s">
        <v>96</v>
      </c>
      <c r="D15" s="18" t="s">
        <v>4</v>
      </c>
      <c r="E15" s="19">
        <v>0.20100000000000001</v>
      </c>
      <c r="F15" s="19">
        <v>0.32900000000000001</v>
      </c>
      <c r="G15" s="19">
        <v>0.20300000000000001</v>
      </c>
      <c r="H15" s="19">
        <v>0.501</v>
      </c>
      <c r="I15" s="19">
        <v>0.20599999999999999</v>
      </c>
      <c r="J15" s="19">
        <v>0.20599999999999999</v>
      </c>
      <c r="K15" s="61"/>
    </row>
    <row r="16" spans="1:11" ht="66" customHeight="1" x14ac:dyDescent="0.25">
      <c r="A16" s="102" t="s">
        <v>51</v>
      </c>
      <c r="B16" s="101" t="s">
        <v>208</v>
      </c>
      <c r="C16" s="12" t="s">
        <v>41</v>
      </c>
      <c r="D16" s="18" t="s">
        <v>4</v>
      </c>
      <c r="E16" s="18" t="s">
        <v>4</v>
      </c>
      <c r="F16" s="18" t="s">
        <v>4</v>
      </c>
      <c r="G16" s="20">
        <v>25196</v>
      </c>
      <c r="H16" s="20">
        <v>23331.439999999999</v>
      </c>
      <c r="I16" s="20">
        <v>26052.7</v>
      </c>
      <c r="J16" s="20">
        <v>26964.400000000001</v>
      </c>
      <c r="K16" s="61" t="s">
        <v>282</v>
      </c>
    </row>
    <row r="17" spans="1:11" ht="66" customHeight="1" x14ac:dyDescent="0.25">
      <c r="A17" s="6" t="s">
        <v>56</v>
      </c>
      <c r="B17" s="78" t="s">
        <v>95</v>
      </c>
      <c r="C17" s="12" t="s">
        <v>41</v>
      </c>
      <c r="D17" s="18" t="s">
        <v>4</v>
      </c>
      <c r="E17" s="20">
        <v>23883</v>
      </c>
      <c r="F17" s="20">
        <v>23883</v>
      </c>
      <c r="G17" s="20">
        <v>22787.1</v>
      </c>
      <c r="H17" s="20">
        <v>24363.8</v>
      </c>
      <c r="I17" s="20">
        <v>24268.3</v>
      </c>
      <c r="J17" s="20">
        <v>25870</v>
      </c>
      <c r="K17" s="22"/>
    </row>
    <row r="18" spans="1:11" ht="54.75" customHeight="1" x14ac:dyDescent="0.25">
      <c r="A18" s="36" t="s">
        <v>97</v>
      </c>
      <c r="B18" s="29" t="s">
        <v>209</v>
      </c>
      <c r="C18" s="30" t="s">
        <v>41</v>
      </c>
      <c r="D18" s="31" t="s">
        <v>4</v>
      </c>
      <c r="E18" s="41">
        <v>24068.400000000001</v>
      </c>
      <c r="F18" s="41">
        <v>24068.400000000001</v>
      </c>
      <c r="G18" s="41">
        <v>23964.799999999999</v>
      </c>
      <c r="H18" s="41">
        <v>26277.200000000001</v>
      </c>
      <c r="I18" s="41">
        <v>25354.799999999999</v>
      </c>
      <c r="J18" s="41">
        <v>26876.1</v>
      </c>
      <c r="K18" s="38"/>
    </row>
    <row r="19" spans="1:11" ht="55.9" customHeight="1" x14ac:dyDescent="0.25">
      <c r="A19" s="36" t="s">
        <v>98</v>
      </c>
      <c r="B19" s="29" t="s">
        <v>42</v>
      </c>
      <c r="C19" s="30" t="s">
        <v>5</v>
      </c>
      <c r="D19" s="31" t="s">
        <v>4</v>
      </c>
      <c r="E19" s="42">
        <v>93.16</v>
      </c>
      <c r="F19" s="43">
        <v>93.16</v>
      </c>
      <c r="G19" s="41">
        <v>93.2</v>
      </c>
      <c r="H19" s="41">
        <v>93.2</v>
      </c>
      <c r="I19" s="42">
        <v>93.25</v>
      </c>
      <c r="J19" s="42">
        <v>93.3</v>
      </c>
      <c r="K19" s="44"/>
    </row>
    <row r="20" spans="1:11" ht="108" customHeight="1" x14ac:dyDescent="0.25">
      <c r="A20" s="36" t="s">
        <v>179</v>
      </c>
      <c r="B20" s="29" t="s">
        <v>43</v>
      </c>
      <c r="C20" s="30" t="s">
        <v>5</v>
      </c>
      <c r="D20" s="31" t="s">
        <v>4</v>
      </c>
      <c r="E20" s="41">
        <v>12.9</v>
      </c>
      <c r="F20" s="41">
        <v>12.9</v>
      </c>
      <c r="G20" s="41">
        <v>11.4</v>
      </c>
      <c r="H20" s="41">
        <v>19.3</v>
      </c>
      <c r="I20" s="41">
        <v>11.4</v>
      </c>
      <c r="J20" s="41">
        <v>11.4</v>
      </c>
      <c r="K20" s="45"/>
    </row>
    <row r="21" spans="1:11" ht="18" customHeight="1" x14ac:dyDescent="0.25">
      <c r="A21" s="6"/>
      <c r="B21" s="113" t="s">
        <v>145</v>
      </c>
      <c r="C21" s="114"/>
      <c r="D21" s="114"/>
      <c r="E21" s="114"/>
      <c r="F21" s="114"/>
      <c r="G21" s="114"/>
      <c r="H21" s="114"/>
      <c r="I21" s="114"/>
      <c r="J21" s="114"/>
      <c r="K21" s="114"/>
    </row>
    <row r="22" spans="1:11" ht="15.75" customHeight="1" x14ac:dyDescent="0.25">
      <c r="A22" s="6"/>
      <c r="B22" s="117" t="s">
        <v>99</v>
      </c>
      <c r="C22" s="118"/>
      <c r="D22" s="118"/>
      <c r="E22" s="118"/>
      <c r="F22" s="118"/>
      <c r="G22" s="118"/>
      <c r="H22" s="118"/>
      <c r="I22" s="118"/>
      <c r="J22" s="118"/>
      <c r="K22" s="118"/>
    </row>
    <row r="23" spans="1:11" s="5" customFormat="1" ht="63" customHeight="1" x14ac:dyDescent="0.25">
      <c r="A23" s="57"/>
      <c r="B23" s="75" t="s">
        <v>100</v>
      </c>
      <c r="C23" s="75"/>
      <c r="D23" s="103">
        <f>SUM(D24:D38)</f>
        <v>0.18</v>
      </c>
      <c r="E23" s="75"/>
      <c r="F23" s="75"/>
      <c r="G23" s="75"/>
      <c r="H23" s="75"/>
      <c r="I23" s="75"/>
      <c r="J23" s="75"/>
      <c r="K23" s="75"/>
    </row>
    <row r="24" spans="1:11" ht="179.25" customHeight="1" x14ac:dyDescent="0.25">
      <c r="A24" s="36" t="s">
        <v>7</v>
      </c>
      <c r="B24" s="29" t="s">
        <v>101</v>
      </c>
      <c r="C24" s="30" t="s">
        <v>28</v>
      </c>
      <c r="D24" s="37">
        <v>0.02</v>
      </c>
      <c r="E24" s="41">
        <v>1921.7</v>
      </c>
      <c r="F24" s="41">
        <v>1921.7</v>
      </c>
      <c r="G24" s="41">
        <v>2317.5</v>
      </c>
      <c r="H24" s="41">
        <v>1890</v>
      </c>
      <c r="I24" s="41">
        <v>2340</v>
      </c>
      <c r="J24" s="41">
        <v>2422.9</v>
      </c>
      <c r="K24" s="136" t="s">
        <v>276</v>
      </c>
    </row>
    <row r="25" spans="1:11" ht="246" customHeight="1" x14ac:dyDescent="0.25">
      <c r="A25" s="36" t="s">
        <v>12</v>
      </c>
      <c r="B25" s="29" t="s">
        <v>102</v>
      </c>
      <c r="C25" s="30" t="s">
        <v>10</v>
      </c>
      <c r="D25" s="37">
        <v>1.4999999999999999E-2</v>
      </c>
      <c r="E25" s="37">
        <v>88.5</v>
      </c>
      <c r="F25" s="37">
        <v>88.5</v>
      </c>
      <c r="G25" s="34">
        <v>99.2</v>
      </c>
      <c r="H25" s="30">
        <v>93.444000000000003</v>
      </c>
      <c r="I25" s="46">
        <v>102.3</v>
      </c>
      <c r="J25" s="34">
        <v>103.7</v>
      </c>
      <c r="K25" s="137"/>
    </row>
    <row r="26" spans="1:11" ht="81.75" customHeight="1" x14ac:dyDescent="0.25">
      <c r="A26" s="36" t="s">
        <v>13</v>
      </c>
      <c r="B26" s="29" t="s">
        <v>103</v>
      </c>
      <c r="C26" s="30" t="s">
        <v>28</v>
      </c>
      <c r="D26" s="76">
        <v>1.4999999999999999E-2</v>
      </c>
      <c r="E26" s="34">
        <v>24.2</v>
      </c>
      <c r="F26" s="37">
        <v>24.2</v>
      </c>
      <c r="G26" s="34">
        <v>32</v>
      </c>
      <c r="H26" s="30">
        <v>33.517000000000003</v>
      </c>
      <c r="I26" s="34">
        <v>32.299999999999997</v>
      </c>
      <c r="J26" s="34">
        <v>33.9</v>
      </c>
      <c r="K26" s="47"/>
    </row>
    <row r="27" spans="1:11" ht="80.25" customHeight="1" x14ac:dyDescent="0.25">
      <c r="A27" s="36" t="s">
        <v>14</v>
      </c>
      <c r="B27" s="29" t="s">
        <v>210</v>
      </c>
      <c r="C27" s="30" t="s">
        <v>28</v>
      </c>
      <c r="D27" s="76">
        <v>0.01</v>
      </c>
      <c r="E27" s="31" t="s">
        <v>4</v>
      </c>
      <c r="F27" s="31" t="s">
        <v>4</v>
      </c>
      <c r="G27" s="30">
        <v>1.75</v>
      </c>
      <c r="H27" s="37">
        <v>1.77</v>
      </c>
      <c r="I27" s="34">
        <v>1.82</v>
      </c>
      <c r="J27" s="34">
        <v>1.85</v>
      </c>
      <c r="K27" s="25"/>
    </row>
    <row r="28" spans="1:11" ht="78" customHeight="1" x14ac:dyDescent="0.25">
      <c r="A28" s="36" t="s">
        <v>16</v>
      </c>
      <c r="B28" s="29" t="s">
        <v>211</v>
      </c>
      <c r="C28" s="30" t="s">
        <v>28</v>
      </c>
      <c r="D28" s="76">
        <v>0.01</v>
      </c>
      <c r="E28" s="31" t="s">
        <v>4</v>
      </c>
      <c r="F28" s="31" t="s">
        <v>4</v>
      </c>
      <c r="G28" s="48">
        <v>0.156</v>
      </c>
      <c r="H28" s="48">
        <v>0.26900000000000002</v>
      </c>
      <c r="I28" s="48">
        <v>0.161</v>
      </c>
      <c r="J28" s="48">
        <v>0.16600000000000001</v>
      </c>
      <c r="K28" s="49"/>
    </row>
    <row r="29" spans="1:11" ht="43.5" customHeight="1" x14ac:dyDescent="0.25">
      <c r="A29" s="6" t="s">
        <v>17</v>
      </c>
      <c r="B29" s="78" t="s">
        <v>212</v>
      </c>
      <c r="C29" s="12" t="s">
        <v>28</v>
      </c>
      <c r="D29" s="19">
        <v>5.0000000000000001E-3</v>
      </c>
      <c r="E29" s="18" t="s">
        <v>4</v>
      </c>
      <c r="F29" s="18" t="s">
        <v>4</v>
      </c>
      <c r="G29" s="13">
        <v>0.2</v>
      </c>
      <c r="H29" s="12">
        <v>0.37</v>
      </c>
      <c r="I29" s="11">
        <v>0.2</v>
      </c>
      <c r="J29" s="11">
        <v>0.2</v>
      </c>
      <c r="K29" s="26"/>
    </row>
    <row r="30" spans="1:11" ht="66" customHeight="1" x14ac:dyDescent="0.25">
      <c r="A30" s="6" t="s">
        <v>70</v>
      </c>
      <c r="B30" s="78" t="s">
        <v>213</v>
      </c>
      <c r="C30" s="12" t="s">
        <v>28</v>
      </c>
      <c r="D30" s="13">
        <v>1.4999999999999999E-2</v>
      </c>
      <c r="E30" s="18">
        <v>229.7</v>
      </c>
      <c r="F30" s="18">
        <v>190.5</v>
      </c>
      <c r="G30" s="13">
        <v>253.4</v>
      </c>
      <c r="H30" s="12">
        <v>231.1</v>
      </c>
      <c r="I30" s="11">
        <v>254.4</v>
      </c>
      <c r="J30" s="11">
        <v>256</v>
      </c>
      <c r="K30" s="85" t="s">
        <v>277</v>
      </c>
    </row>
    <row r="31" spans="1:11" ht="36.75" customHeight="1" x14ac:dyDescent="0.25">
      <c r="A31" s="6" t="s">
        <v>108</v>
      </c>
      <c r="B31" s="78" t="s">
        <v>104</v>
      </c>
      <c r="C31" s="12" t="s">
        <v>28</v>
      </c>
      <c r="D31" s="13">
        <v>1.4999999999999999E-2</v>
      </c>
      <c r="E31" s="18">
        <v>3.19</v>
      </c>
      <c r="F31" s="51">
        <v>3.3</v>
      </c>
      <c r="G31" s="11">
        <v>2</v>
      </c>
      <c r="H31" s="11">
        <v>5.2</v>
      </c>
      <c r="I31" s="11">
        <v>2</v>
      </c>
      <c r="J31" s="11">
        <v>2.2000000000000002</v>
      </c>
      <c r="K31" s="26"/>
    </row>
    <row r="32" spans="1:11" ht="51.75" customHeight="1" x14ac:dyDescent="0.25">
      <c r="A32" s="6" t="s">
        <v>214</v>
      </c>
      <c r="B32" s="78" t="s">
        <v>215</v>
      </c>
      <c r="C32" s="12" t="s">
        <v>28</v>
      </c>
      <c r="D32" s="13">
        <v>5.0000000000000001E-3</v>
      </c>
      <c r="E32" s="18" t="s">
        <v>4</v>
      </c>
      <c r="F32" s="18" t="s">
        <v>4</v>
      </c>
      <c r="G32" s="11">
        <v>1</v>
      </c>
      <c r="H32" s="11">
        <v>3.7</v>
      </c>
      <c r="I32" s="11">
        <v>1.1000000000000001</v>
      </c>
      <c r="J32" s="11">
        <v>1.1000000000000001</v>
      </c>
      <c r="K32" s="26"/>
    </row>
    <row r="33" spans="1:11" ht="77.25" customHeight="1" x14ac:dyDescent="0.25">
      <c r="A33" s="102" t="s">
        <v>216</v>
      </c>
      <c r="B33" s="101" t="s">
        <v>105</v>
      </c>
      <c r="C33" s="12" t="s">
        <v>106</v>
      </c>
      <c r="D33" s="13">
        <v>0.01</v>
      </c>
      <c r="E33" s="18" t="s">
        <v>4</v>
      </c>
      <c r="F33" s="18" t="s">
        <v>4</v>
      </c>
      <c r="G33" s="11">
        <v>7</v>
      </c>
      <c r="H33" s="107" t="s">
        <v>249</v>
      </c>
      <c r="I33" s="11">
        <v>7.5</v>
      </c>
      <c r="J33" s="11">
        <v>8</v>
      </c>
      <c r="K33" s="22" t="s">
        <v>272</v>
      </c>
    </row>
    <row r="34" spans="1:11" ht="44.25" customHeight="1" x14ac:dyDescent="0.25">
      <c r="A34" s="102" t="s">
        <v>217</v>
      </c>
      <c r="B34" s="101" t="s">
        <v>11</v>
      </c>
      <c r="C34" s="12" t="s">
        <v>109</v>
      </c>
      <c r="D34" s="13">
        <v>0.01</v>
      </c>
      <c r="E34" s="11">
        <v>13</v>
      </c>
      <c r="F34" s="11">
        <v>14</v>
      </c>
      <c r="G34" s="11">
        <v>13</v>
      </c>
      <c r="H34" s="12">
        <v>13.75</v>
      </c>
      <c r="I34" s="11">
        <v>13</v>
      </c>
      <c r="J34" s="11">
        <v>13</v>
      </c>
      <c r="K34" s="100"/>
    </row>
    <row r="35" spans="1:11" s="7" customFormat="1" ht="28.5" customHeight="1" x14ac:dyDescent="0.25">
      <c r="A35" s="6" t="s">
        <v>218</v>
      </c>
      <c r="B35" s="78" t="s">
        <v>15</v>
      </c>
      <c r="C35" s="12" t="s">
        <v>109</v>
      </c>
      <c r="D35" s="13">
        <v>0.01</v>
      </c>
      <c r="E35" s="11">
        <v>121.9</v>
      </c>
      <c r="F35" s="11">
        <v>121.9</v>
      </c>
      <c r="G35" s="11">
        <v>75</v>
      </c>
      <c r="H35" s="13">
        <v>77.81</v>
      </c>
      <c r="I35" s="11">
        <v>75</v>
      </c>
      <c r="J35" s="11">
        <v>75</v>
      </c>
      <c r="K35" s="13"/>
    </row>
    <row r="36" spans="1:11" s="7" customFormat="1" ht="28.5" customHeight="1" x14ac:dyDescent="0.25">
      <c r="A36" s="6" t="s">
        <v>219</v>
      </c>
      <c r="B36" s="78" t="s">
        <v>221</v>
      </c>
      <c r="C36" s="12" t="s">
        <v>222</v>
      </c>
      <c r="D36" s="13">
        <v>0.02</v>
      </c>
      <c r="E36" s="18" t="s">
        <v>4</v>
      </c>
      <c r="F36" s="18" t="s">
        <v>4</v>
      </c>
      <c r="G36" s="11">
        <v>505</v>
      </c>
      <c r="H36" s="11">
        <v>705</v>
      </c>
      <c r="I36" s="20">
        <v>1443</v>
      </c>
      <c r="J36" s="20">
        <v>1603</v>
      </c>
      <c r="K36" s="13"/>
    </row>
    <row r="37" spans="1:11" s="7" customFormat="1" ht="28.5" customHeight="1" x14ac:dyDescent="0.25">
      <c r="A37" s="6" t="s">
        <v>220</v>
      </c>
      <c r="B37" s="78" t="s">
        <v>223</v>
      </c>
      <c r="C37" s="12" t="s">
        <v>222</v>
      </c>
      <c r="D37" s="13">
        <v>0.02</v>
      </c>
      <c r="E37" s="18" t="s">
        <v>4</v>
      </c>
      <c r="F37" s="18" t="s">
        <v>4</v>
      </c>
      <c r="G37" s="11">
        <v>505</v>
      </c>
      <c r="H37" s="11">
        <v>505</v>
      </c>
      <c r="I37" s="20">
        <v>1355</v>
      </c>
      <c r="J37" s="20">
        <v>1425</v>
      </c>
      <c r="K37" s="52"/>
    </row>
    <row r="38" spans="1:11" s="7" customFormat="1" ht="42" customHeight="1" x14ac:dyDescent="0.25">
      <c r="A38" s="6" t="s">
        <v>224</v>
      </c>
      <c r="B38" s="78" t="s">
        <v>225</v>
      </c>
      <c r="C38" s="12" t="s">
        <v>222</v>
      </c>
      <c r="D38" s="13"/>
      <c r="E38" s="18" t="s">
        <v>4</v>
      </c>
      <c r="F38" s="18" t="s">
        <v>4</v>
      </c>
      <c r="G38" s="18" t="s">
        <v>4</v>
      </c>
      <c r="H38" s="18" t="s">
        <v>4</v>
      </c>
      <c r="I38" s="11">
        <v>88</v>
      </c>
      <c r="J38" s="11">
        <v>178</v>
      </c>
      <c r="K38" s="52"/>
    </row>
    <row r="39" spans="1:11" s="5" customFormat="1" ht="51.75" customHeight="1" x14ac:dyDescent="0.25">
      <c r="A39" s="57"/>
      <c r="B39" s="74" t="s">
        <v>110</v>
      </c>
      <c r="C39" s="75"/>
      <c r="D39" s="103">
        <f>SUM(D40:D43)</f>
        <v>5.2000000000000005E-2</v>
      </c>
      <c r="E39" s="75"/>
      <c r="F39" s="75"/>
      <c r="G39" s="75"/>
      <c r="H39" s="75"/>
      <c r="I39" s="75"/>
      <c r="J39" s="75"/>
      <c r="K39" s="75"/>
    </row>
    <row r="40" spans="1:11" ht="246" customHeight="1" x14ac:dyDescent="0.25">
      <c r="A40" s="6" t="s">
        <v>19</v>
      </c>
      <c r="B40" s="78" t="s">
        <v>226</v>
      </c>
      <c r="C40" s="12" t="s">
        <v>107</v>
      </c>
      <c r="D40" s="13">
        <v>8.0000000000000002E-3</v>
      </c>
      <c r="E40" s="20">
        <v>1398.3</v>
      </c>
      <c r="F40" s="20">
        <v>1398.3</v>
      </c>
      <c r="G40" s="20">
        <v>1420.4</v>
      </c>
      <c r="H40" s="20">
        <v>1327.9849999999999</v>
      </c>
      <c r="I40" s="20">
        <v>1422.4</v>
      </c>
      <c r="J40" s="20">
        <v>1424.4</v>
      </c>
      <c r="K40" s="78" t="s">
        <v>270</v>
      </c>
    </row>
    <row r="41" spans="1:11" ht="60" customHeight="1" x14ac:dyDescent="0.25">
      <c r="A41" s="6" t="s">
        <v>23</v>
      </c>
      <c r="B41" s="78" t="s">
        <v>227</v>
      </c>
      <c r="C41" s="12" t="s">
        <v>5</v>
      </c>
      <c r="D41" s="13">
        <v>8.0000000000000002E-3</v>
      </c>
      <c r="E41" s="13">
        <v>10.1</v>
      </c>
      <c r="F41" s="13">
        <v>10.1</v>
      </c>
      <c r="G41" s="13">
        <v>6.7</v>
      </c>
      <c r="H41" s="11">
        <v>11.9</v>
      </c>
      <c r="I41" s="11">
        <v>6.7</v>
      </c>
      <c r="J41" s="11">
        <v>6.7</v>
      </c>
      <c r="K41" s="13"/>
    </row>
    <row r="42" spans="1:11" ht="30" customHeight="1" x14ac:dyDescent="0.25">
      <c r="A42" s="6" t="s">
        <v>25</v>
      </c>
      <c r="B42" s="78" t="s">
        <v>111</v>
      </c>
      <c r="C42" s="12" t="s">
        <v>107</v>
      </c>
      <c r="D42" s="13">
        <v>0.02</v>
      </c>
      <c r="E42" s="11">
        <v>448.5</v>
      </c>
      <c r="F42" s="11">
        <v>448.5</v>
      </c>
      <c r="G42" s="11">
        <v>400</v>
      </c>
      <c r="H42" s="13">
        <v>412.99</v>
      </c>
      <c r="I42" s="11">
        <v>400</v>
      </c>
      <c r="J42" s="11">
        <v>400</v>
      </c>
      <c r="K42" s="13"/>
    </row>
    <row r="43" spans="1:11" ht="70.5" customHeight="1" x14ac:dyDescent="0.25">
      <c r="A43" s="6" t="s">
        <v>27</v>
      </c>
      <c r="B43" s="78" t="s">
        <v>8</v>
      </c>
      <c r="C43" s="12" t="s">
        <v>9</v>
      </c>
      <c r="D43" s="13">
        <v>1.6E-2</v>
      </c>
      <c r="E43" s="12">
        <v>17.87</v>
      </c>
      <c r="F43" s="11">
        <v>17.87</v>
      </c>
      <c r="G43" s="13">
        <v>18.05</v>
      </c>
      <c r="H43" s="13">
        <v>18.670000000000002</v>
      </c>
      <c r="I43" s="12">
        <v>23.14</v>
      </c>
      <c r="J43" s="12">
        <v>23.6</v>
      </c>
      <c r="K43" s="52" t="s">
        <v>271</v>
      </c>
    </row>
    <row r="44" spans="1:11" ht="30" customHeight="1" x14ac:dyDescent="0.25">
      <c r="A44" s="6"/>
      <c r="B44" s="117" t="s">
        <v>112</v>
      </c>
      <c r="C44" s="112"/>
      <c r="D44" s="112"/>
      <c r="E44" s="112"/>
      <c r="F44" s="112"/>
      <c r="G44" s="112"/>
      <c r="H44" s="112"/>
      <c r="I44" s="112"/>
      <c r="J44" s="112"/>
      <c r="K44" s="112"/>
    </row>
    <row r="45" spans="1:11" ht="55.5" customHeight="1" x14ac:dyDescent="0.25">
      <c r="A45" s="6"/>
      <c r="B45" s="78" t="s">
        <v>113</v>
      </c>
      <c r="C45" s="79"/>
      <c r="D45" s="104">
        <f>SUM(D46:D64)</f>
        <v>0.18800000000000006</v>
      </c>
      <c r="E45" s="79"/>
      <c r="F45" s="79"/>
      <c r="G45" s="79"/>
      <c r="H45" s="79"/>
      <c r="I45" s="79"/>
      <c r="J45" s="79"/>
      <c r="K45" s="79"/>
    </row>
    <row r="46" spans="1:11" ht="81.75" customHeight="1" x14ac:dyDescent="0.25">
      <c r="A46" s="6" t="s">
        <v>45</v>
      </c>
      <c r="B46" s="78" t="s">
        <v>228</v>
      </c>
      <c r="C46" s="12" t="s">
        <v>5</v>
      </c>
      <c r="D46" s="13"/>
      <c r="E46" s="18" t="s">
        <v>4</v>
      </c>
      <c r="F46" s="18" t="s">
        <v>4</v>
      </c>
      <c r="G46" s="11">
        <v>0</v>
      </c>
      <c r="H46" s="11">
        <v>0</v>
      </c>
      <c r="I46" s="11">
        <v>0</v>
      </c>
      <c r="J46" s="11">
        <v>0</v>
      </c>
      <c r="K46" s="72"/>
    </row>
    <row r="47" spans="1:11" ht="92.25" customHeight="1" x14ac:dyDescent="0.25">
      <c r="A47" s="6" t="s">
        <v>47</v>
      </c>
      <c r="B47" s="78" t="s">
        <v>114</v>
      </c>
      <c r="C47" s="12" t="s">
        <v>28</v>
      </c>
      <c r="D47" s="13">
        <v>1.4999999999999999E-2</v>
      </c>
      <c r="E47" s="11">
        <v>224</v>
      </c>
      <c r="F47" s="11">
        <v>224.1</v>
      </c>
      <c r="G47" s="11">
        <v>210</v>
      </c>
      <c r="H47" s="11">
        <v>191.26</v>
      </c>
      <c r="I47" s="11">
        <v>211.3</v>
      </c>
      <c r="J47" s="11">
        <v>212.5</v>
      </c>
      <c r="K47" s="71" t="s">
        <v>269</v>
      </c>
    </row>
    <row r="48" spans="1:11" ht="95.25" customHeight="1" x14ac:dyDescent="0.25">
      <c r="A48" s="6" t="s">
        <v>48</v>
      </c>
      <c r="B48" s="78" t="s">
        <v>115</v>
      </c>
      <c r="C48" s="12" t="s">
        <v>28</v>
      </c>
      <c r="D48" s="13">
        <v>1.4999999999999999E-2</v>
      </c>
      <c r="E48" s="12">
        <v>749.42</v>
      </c>
      <c r="F48" s="11">
        <v>742</v>
      </c>
      <c r="G48" s="11">
        <v>745.7</v>
      </c>
      <c r="H48" s="11">
        <v>625.9</v>
      </c>
      <c r="I48" s="11">
        <v>746.2</v>
      </c>
      <c r="J48" s="11">
        <v>746.8</v>
      </c>
      <c r="K48" s="80" t="s">
        <v>269</v>
      </c>
    </row>
    <row r="49" spans="1:11" ht="83.25" customHeight="1" x14ac:dyDescent="0.25">
      <c r="A49" s="6" t="s">
        <v>49</v>
      </c>
      <c r="B49" s="78" t="s">
        <v>116</v>
      </c>
      <c r="C49" s="12" t="s">
        <v>28</v>
      </c>
      <c r="D49" s="13">
        <v>1.4999999999999999E-2</v>
      </c>
      <c r="E49" s="11">
        <v>390.9</v>
      </c>
      <c r="F49" s="11">
        <v>390.9</v>
      </c>
      <c r="G49" s="13">
        <v>375.9</v>
      </c>
      <c r="H49" s="11">
        <v>395.3</v>
      </c>
      <c r="I49" s="11">
        <v>376.7</v>
      </c>
      <c r="J49" s="11">
        <v>377.5</v>
      </c>
      <c r="K49" s="15"/>
    </row>
    <row r="50" spans="1:11" ht="80.25" customHeight="1" x14ac:dyDescent="0.25">
      <c r="A50" s="6" t="s">
        <v>74</v>
      </c>
      <c r="B50" s="78" t="s">
        <v>117</v>
      </c>
      <c r="C50" s="12" t="s">
        <v>118</v>
      </c>
      <c r="D50" s="13">
        <v>7.0000000000000001E-3</v>
      </c>
      <c r="E50" s="11">
        <v>116.1</v>
      </c>
      <c r="F50" s="11">
        <v>116.1</v>
      </c>
      <c r="G50" s="11">
        <v>116.7</v>
      </c>
      <c r="H50" s="11">
        <v>131.577</v>
      </c>
      <c r="I50" s="11">
        <v>117.23</v>
      </c>
      <c r="J50" s="11">
        <v>117.8</v>
      </c>
      <c r="K50" s="15"/>
    </row>
    <row r="51" spans="1:11" ht="131.25" customHeight="1" x14ac:dyDescent="0.25">
      <c r="A51" s="6" t="s">
        <v>76</v>
      </c>
      <c r="B51" s="78" t="s">
        <v>133</v>
      </c>
      <c r="C51" s="12" t="s">
        <v>118</v>
      </c>
      <c r="D51" s="13">
        <v>7.0000000000000001E-3</v>
      </c>
      <c r="E51" s="12">
        <v>20.5</v>
      </c>
      <c r="F51" s="12">
        <v>20.5</v>
      </c>
      <c r="G51" s="19">
        <v>15.936</v>
      </c>
      <c r="H51" s="19">
        <v>21.533000000000001</v>
      </c>
      <c r="I51" s="19">
        <v>16.094999999999999</v>
      </c>
      <c r="J51" s="19">
        <v>16.256</v>
      </c>
      <c r="K51" s="53"/>
    </row>
    <row r="52" spans="1:11" ht="93" customHeight="1" x14ac:dyDescent="0.25">
      <c r="A52" s="6" t="s">
        <v>78</v>
      </c>
      <c r="B52" s="78" t="s">
        <v>134</v>
      </c>
      <c r="C52" s="12" t="s">
        <v>118</v>
      </c>
      <c r="D52" s="13">
        <v>7.0000000000000001E-3</v>
      </c>
      <c r="E52" s="14" t="s">
        <v>229</v>
      </c>
      <c r="F52" s="12">
        <v>2</v>
      </c>
      <c r="G52" s="12">
        <v>1.65</v>
      </c>
      <c r="H52" s="12">
        <v>2.4980000000000002</v>
      </c>
      <c r="I52" s="12">
        <v>1.7</v>
      </c>
      <c r="J52" s="12">
        <v>1.75</v>
      </c>
      <c r="K52" s="53"/>
    </row>
    <row r="53" spans="1:11" ht="18.75" customHeight="1" x14ac:dyDescent="0.25">
      <c r="A53" s="6" t="s">
        <v>79</v>
      </c>
      <c r="B53" s="80" t="s">
        <v>20</v>
      </c>
      <c r="C53" s="12"/>
      <c r="D53" s="13"/>
      <c r="E53" s="14"/>
      <c r="F53" s="12"/>
      <c r="G53" s="11"/>
      <c r="H53" s="13"/>
      <c r="I53" s="11"/>
      <c r="J53" s="11"/>
      <c r="K53" s="22"/>
    </row>
    <row r="54" spans="1:11" ht="56.25" customHeight="1" x14ac:dyDescent="0.25">
      <c r="A54" s="6"/>
      <c r="B54" s="80" t="s">
        <v>21</v>
      </c>
      <c r="C54" s="12" t="s">
        <v>5</v>
      </c>
      <c r="D54" s="13">
        <v>7.0000000000000001E-3</v>
      </c>
      <c r="E54" s="14" t="s">
        <v>230</v>
      </c>
      <c r="F54" s="13">
        <v>63.6</v>
      </c>
      <c r="G54" s="11">
        <v>63.9</v>
      </c>
      <c r="H54" s="11">
        <v>71</v>
      </c>
      <c r="I54" s="11">
        <v>64</v>
      </c>
      <c r="J54" s="11">
        <v>64.400000000000006</v>
      </c>
      <c r="K54" s="82"/>
    </row>
    <row r="55" spans="1:11" ht="31.5" customHeight="1" x14ac:dyDescent="0.25">
      <c r="A55" s="6"/>
      <c r="B55" s="80" t="s">
        <v>22</v>
      </c>
      <c r="C55" s="12" t="s">
        <v>5</v>
      </c>
      <c r="D55" s="13">
        <v>8.9999999999999993E-3</v>
      </c>
      <c r="E55" s="14" t="s">
        <v>231</v>
      </c>
      <c r="F55" s="13">
        <v>103.1</v>
      </c>
      <c r="G55" s="11">
        <v>91.7</v>
      </c>
      <c r="H55" s="13">
        <v>102.2</v>
      </c>
      <c r="I55" s="11">
        <v>91.8</v>
      </c>
      <c r="J55" s="11">
        <v>91.9</v>
      </c>
      <c r="K55" s="22"/>
    </row>
    <row r="56" spans="1:11" ht="53.25" customHeight="1" x14ac:dyDescent="0.25">
      <c r="A56" s="6"/>
      <c r="B56" s="80" t="s">
        <v>119</v>
      </c>
      <c r="C56" s="12" t="s">
        <v>5</v>
      </c>
      <c r="D56" s="13">
        <v>7.0000000000000001E-3</v>
      </c>
      <c r="E56" s="14" t="s">
        <v>232</v>
      </c>
      <c r="F56" s="13">
        <v>63.7</v>
      </c>
      <c r="G56" s="11">
        <v>65.099999999999994</v>
      </c>
      <c r="H56" s="13">
        <v>75.099999999999994</v>
      </c>
      <c r="I56" s="11">
        <v>65.2</v>
      </c>
      <c r="J56" s="11">
        <v>65.3</v>
      </c>
      <c r="K56" s="82"/>
    </row>
    <row r="57" spans="1:11" ht="45" customHeight="1" x14ac:dyDescent="0.25">
      <c r="A57" s="6"/>
      <c r="B57" s="80" t="s">
        <v>120</v>
      </c>
      <c r="C57" s="12" t="s">
        <v>5</v>
      </c>
      <c r="D57" s="13">
        <v>8.9999999999999993E-3</v>
      </c>
      <c r="E57" s="14" t="s">
        <v>233</v>
      </c>
      <c r="F57" s="13">
        <v>101.6</v>
      </c>
      <c r="G57" s="11">
        <v>92.6</v>
      </c>
      <c r="H57" s="13">
        <v>103.2</v>
      </c>
      <c r="I57" s="11">
        <v>92.8</v>
      </c>
      <c r="J57" s="11">
        <v>93</v>
      </c>
      <c r="K57" s="22"/>
    </row>
    <row r="58" spans="1:11" ht="43.5" customHeight="1" x14ac:dyDescent="0.25">
      <c r="A58" s="6" t="s">
        <v>80</v>
      </c>
      <c r="B58" s="80" t="s">
        <v>24</v>
      </c>
      <c r="C58" s="12"/>
      <c r="D58" s="13"/>
      <c r="E58" s="14"/>
      <c r="F58" s="12"/>
      <c r="G58" s="11"/>
      <c r="H58" s="13"/>
      <c r="I58" s="11"/>
      <c r="J58" s="11"/>
      <c r="K58" s="22"/>
    </row>
    <row r="59" spans="1:11" ht="44.25" customHeight="1" x14ac:dyDescent="0.25">
      <c r="A59" s="6"/>
      <c r="B59" s="80" t="s">
        <v>121</v>
      </c>
      <c r="C59" s="12" t="s">
        <v>5</v>
      </c>
      <c r="D59" s="13">
        <v>1.4999999999999999E-2</v>
      </c>
      <c r="E59" s="14" t="s">
        <v>234</v>
      </c>
      <c r="F59" s="11">
        <v>52.3</v>
      </c>
      <c r="G59" s="11">
        <v>62</v>
      </c>
      <c r="H59" s="11">
        <v>52.6</v>
      </c>
      <c r="I59" s="11">
        <v>62.5</v>
      </c>
      <c r="J59" s="11">
        <v>62.6</v>
      </c>
      <c r="K59" s="131" t="s">
        <v>269</v>
      </c>
    </row>
    <row r="60" spans="1:11" s="24" customFormat="1" ht="48.75" customHeight="1" x14ac:dyDescent="0.25">
      <c r="A60" s="6"/>
      <c r="B60" s="80" t="s">
        <v>122</v>
      </c>
      <c r="C60" s="12" t="s">
        <v>5</v>
      </c>
      <c r="D60" s="13">
        <v>1.4999999999999999E-2</v>
      </c>
      <c r="E60" s="14" t="s">
        <v>235</v>
      </c>
      <c r="F60" s="11">
        <v>75.7</v>
      </c>
      <c r="G60" s="11">
        <v>86.2</v>
      </c>
      <c r="H60" s="11">
        <v>76</v>
      </c>
      <c r="I60" s="11">
        <v>86.2</v>
      </c>
      <c r="J60" s="11">
        <v>86.2</v>
      </c>
      <c r="K60" s="132"/>
    </row>
    <row r="61" spans="1:11" ht="42.75" customHeight="1" x14ac:dyDescent="0.25">
      <c r="A61" s="6" t="s">
        <v>81</v>
      </c>
      <c r="B61" s="78" t="s">
        <v>236</v>
      </c>
      <c r="C61" s="12" t="s">
        <v>28</v>
      </c>
      <c r="D61" s="13">
        <v>1.4999999999999999E-2</v>
      </c>
      <c r="E61" s="14" t="s">
        <v>237</v>
      </c>
      <c r="F61" s="11">
        <v>46.7</v>
      </c>
      <c r="G61" s="11">
        <v>46</v>
      </c>
      <c r="H61" s="15">
        <v>46.3</v>
      </c>
      <c r="I61" s="11">
        <v>45.4</v>
      </c>
      <c r="J61" s="11">
        <v>45.6</v>
      </c>
      <c r="K61" s="54"/>
    </row>
    <row r="62" spans="1:11" ht="53.25" customHeight="1" x14ac:dyDescent="0.25">
      <c r="A62" s="6" t="s">
        <v>123</v>
      </c>
      <c r="B62" s="78" t="s">
        <v>238</v>
      </c>
      <c r="C62" s="12" t="s">
        <v>28</v>
      </c>
      <c r="D62" s="13">
        <v>1.4999999999999999E-2</v>
      </c>
      <c r="E62" s="14" t="s">
        <v>239</v>
      </c>
      <c r="F62" s="11">
        <v>236.6</v>
      </c>
      <c r="G62" s="11">
        <v>233.8</v>
      </c>
      <c r="H62" s="55">
        <v>204</v>
      </c>
      <c r="I62" s="11">
        <v>243.9</v>
      </c>
      <c r="J62" s="11">
        <v>244.6</v>
      </c>
      <c r="K62" s="80" t="s">
        <v>274</v>
      </c>
    </row>
    <row r="63" spans="1:11" ht="28.9" customHeight="1" x14ac:dyDescent="0.25">
      <c r="A63" s="6" t="s">
        <v>125</v>
      </c>
      <c r="B63" s="78" t="s">
        <v>124</v>
      </c>
      <c r="C63" s="12" t="s">
        <v>28</v>
      </c>
      <c r="D63" s="13">
        <v>1.4999999999999999E-2</v>
      </c>
      <c r="E63" s="14" t="s">
        <v>240</v>
      </c>
      <c r="F63" s="11">
        <v>4.2</v>
      </c>
      <c r="G63" s="11">
        <v>4.0999999999999996</v>
      </c>
      <c r="H63" s="11">
        <v>4.4000000000000004</v>
      </c>
      <c r="I63" s="11">
        <v>4.2</v>
      </c>
      <c r="J63" s="11">
        <v>4.2</v>
      </c>
      <c r="K63" s="56"/>
    </row>
    <row r="64" spans="1:11" ht="34.15" customHeight="1" x14ac:dyDescent="0.25">
      <c r="A64" s="6" t="s">
        <v>241</v>
      </c>
      <c r="B64" s="78" t="s">
        <v>126</v>
      </c>
      <c r="C64" s="12" t="s">
        <v>28</v>
      </c>
      <c r="D64" s="13">
        <v>1.4999999999999999E-2</v>
      </c>
      <c r="E64" s="14" t="s">
        <v>242</v>
      </c>
      <c r="F64" s="19">
        <v>0.57499999999999996</v>
      </c>
      <c r="G64" s="11">
        <v>0.5</v>
      </c>
      <c r="H64" s="11">
        <v>0.7</v>
      </c>
      <c r="I64" s="11">
        <v>0.5</v>
      </c>
      <c r="J64" s="11">
        <v>0.5</v>
      </c>
      <c r="K64" s="26"/>
    </row>
    <row r="65" spans="1:11" ht="32.25" customHeight="1" x14ac:dyDescent="0.25">
      <c r="A65" s="6"/>
      <c r="B65" s="78" t="s">
        <v>127</v>
      </c>
      <c r="C65" s="81"/>
      <c r="D65" s="103">
        <f>SUM(D66:D69)</f>
        <v>2.4999999999999998E-2</v>
      </c>
      <c r="E65" s="81"/>
      <c r="F65" s="81"/>
      <c r="G65" s="81"/>
      <c r="H65" s="81"/>
      <c r="I65" s="81"/>
      <c r="J65" s="81"/>
      <c r="K65" s="81"/>
    </row>
    <row r="66" spans="1:11" ht="54" customHeight="1" x14ac:dyDescent="0.25">
      <c r="A66" s="6" t="s">
        <v>52</v>
      </c>
      <c r="B66" s="78" t="s">
        <v>128</v>
      </c>
      <c r="C66" s="12" t="s">
        <v>5</v>
      </c>
      <c r="D66" s="13">
        <v>7.0000000000000001E-3</v>
      </c>
      <c r="E66" s="14" t="s">
        <v>243</v>
      </c>
      <c r="F66" s="12">
        <v>100.5</v>
      </c>
      <c r="G66" s="11">
        <v>100</v>
      </c>
      <c r="H66" s="20">
        <v>102.8</v>
      </c>
      <c r="I66" s="18" t="s">
        <v>4</v>
      </c>
      <c r="J66" s="18" t="s">
        <v>4</v>
      </c>
      <c r="K66" s="50"/>
    </row>
    <row r="67" spans="1:11" ht="54" customHeight="1" x14ac:dyDescent="0.25">
      <c r="A67" s="6" t="s">
        <v>54</v>
      </c>
      <c r="B67" s="78" t="s">
        <v>244</v>
      </c>
      <c r="C67" s="12" t="s">
        <v>132</v>
      </c>
      <c r="D67" s="13">
        <v>4.0000000000000001E-3</v>
      </c>
      <c r="E67" s="18" t="s">
        <v>4</v>
      </c>
      <c r="F67" s="18" t="s">
        <v>4</v>
      </c>
      <c r="G67" s="11">
        <v>38.729999999999997</v>
      </c>
      <c r="H67" s="20">
        <v>40.700000000000003</v>
      </c>
      <c r="I67" s="18">
        <v>38.799999999999997</v>
      </c>
      <c r="J67" s="18">
        <v>38.799999999999997</v>
      </c>
      <c r="K67" s="22"/>
    </row>
    <row r="68" spans="1:11" ht="54.6" customHeight="1" x14ac:dyDescent="0.25">
      <c r="A68" s="6" t="s">
        <v>130</v>
      </c>
      <c r="B68" s="78" t="s">
        <v>129</v>
      </c>
      <c r="C68" s="12" t="s">
        <v>30</v>
      </c>
      <c r="D68" s="13">
        <v>7.0000000000000001E-3</v>
      </c>
      <c r="E68" s="14" t="s">
        <v>245</v>
      </c>
      <c r="F68" s="11">
        <v>7.7</v>
      </c>
      <c r="G68" s="11">
        <v>8</v>
      </c>
      <c r="H68" s="11">
        <v>10.6</v>
      </c>
      <c r="I68" s="11">
        <v>8</v>
      </c>
      <c r="J68" s="11">
        <v>8</v>
      </c>
      <c r="K68" s="22"/>
    </row>
    <row r="69" spans="1:11" ht="54" customHeight="1" x14ac:dyDescent="0.25">
      <c r="A69" s="6" t="s">
        <v>131</v>
      </c>
      <c r="B69" s="78" t="s">
        <v>26</v>
      </c>
      <c r="C69" s="12" t="s">
        <v>5</v>
      </c>
      <c r="D69" s="13">
        <v>7.0000000000000001E-3</v>
      </c>
      <c r="E69" s="14" t="s">
        <v>246</v>
      </c>
      <c r="F69" s="12">
        <v>13.5</v>
      </c>
      <c r="G69" s="11">
        <v>12.1</v>
      </c>
      <c r="H69" s="20">
        <v>15.2</v>
      </c>
      <c r="I69" s="11">
        <v>12.2</v>
      </c>
      <c r="J69" s="11">
        <v>12.2</v>
      </c>
      <c r="K69" s="22"/>
    </row>
    <row r="70" spans="1:11" s="5" customFormat="1" ht="78.75" customHeight="1" x14ac:dyDescent="0.25">
      <c r="A70" s="57"/>
      <c r="B70" s="74" t="s">
        <v>247</v>
      </c>
      <c r="C70" s="75"/>
      <c r="D70" s="103">
        <f>D71</f>
        <v>5.0000000000000001E-3</v>
      </c>
      <c r="E70" s="75"/>
      <c r="F70" s="75"/>
      <c r="G70" s="75"/>
      <c r="H70" s="75"/>
      <c r="I70" s="75"/>
      <c r="J70" s="75"/>
      <c r="K70" s="75"/>
    </row>
    <row r="71" spans="1:11" ht="51.75" customHeight="1" x14ac:dyDescent="0.25">
      <c r="A71" s="6" t="s">
        <v>57</v>
      </c>
      <c r="B71" s="78" t="s">
        <v>248</v>
      </c>
      <c r="C71" s="12" t="s">
        <v>46</v>
      </c>
      <c r="D71" s="13">
        <v>5.0000000000000001E-3</v>
      </c>
      <c r="E71" s="20" t="s">
        <v>249</v>
      </c>
      <c r="F71" s="20" t="s">
        <v>249</v>
      </c>
      <c r="G71" s="58" t="s">
        <v>250</v>
      </c>
      <c r="H71" s="69">
        <v>64</v>
      </c>
      <c r="I71" s="20" t="s">
        <v>249</v>
      </c>
      <c r="J71" s="20" t="s">
        <v>249</v>
      </c>
      <c r="K71" s="78"/>
    </row>
    <row r="72" spans="1:11" s="5" customFormat="1" ht="18" customHeight="1" x14ac:dyDescent="0.25">
      <c r="A72" s="57" t="s">
        <v>67</v>
      </c>
      <c r="B72" s="126" t="s">
        <v>135</v>
      </c>
      <c r="C72" s="126"/>
      <c r="D72" s="126"/>
      <c r="E72" s="126"/>
      <c r="F72" s="126"/>
      <c r="G72" s="126"/>
      <c r="H72" s="126"/>
      <c r="I72" s="126"/>
      <c r="J72" s="126"/>
      <c r="K72" s="126"/>
    </row>
    <row r="73" spans="1:11" ht="45" customHeight="1" x14ac:dyDescent="0.25">
      <c r="A73" s="6"/>
      <c r="B73" s="78" t="s">
        <v>136</v>
      </c>
      <c r="C73" s="81"/>
      <c r="D73" s="103">
        <f>SUM(D74:D75)</f>
        <v>0.04</v>
      </c>
      <c r="E73" s="81"/>
      <c r="F73" s="81"/>
      <c r="G73" s="81"/>
      <c r="H73" s="81"/>
      <c r="I73" s="81"/>
      <c r="J73" s="81"/>
      <c r="K73" s="81"/>
    </row>
    <row r="74" spans="1:11" ht="90.75" customHeight="1" x14ac:dyDescent="0.25">
      <c r="A74" s="6" t="s">
        <v>137</v>
      </c>
      <c r="B74" s="80" t="s">
        <v>251</v>
      </c>
      <c r="C74" s="15" t="s">
        <v>73</v>
      </c>
      <c r="D74" s="15">
        <v>0.02</v>
      </c>
      <c r="E74" s="20">
        <v>15</v>
      </c>
      <c r="F74" s="20">
        <v>15</v>
      </c>
      <c r="G74" s="55">
        <v>6</v>
      </c>
      <c r="H74" s="11">
        <v>6</v>
      </c>
      <c r="I74" s="55">
        <v>6</v>
      </c>
      <c r="J74" s="55">
        <v>6</v>
      </c>
      <c r="K74" s="59"/>
    </row>
    <row r="75" spans="1:11" ht="135" customHeight="1" x14ac:dyDescent="0.25">
      <c r="A75" s="6" t="s">
        <v>140</v>
      </c>
      <c r="B75" s="80" t="s">
        <v>252</v>
      </c>
      <c r="C75" s="15" t="s">
        <v>5</v>
      </c>
      <c r="D75" s="15">
        <v>0.02</v>
      </c>
      <c r="E75" s="11">
        <v>10</v>
      </c>
      <c r="F75" s="11">
        <v>10</v>
      </c>
      <c r="G75" s="11">
        <v>10</v>
      </c>
      <c r="H75" s="11">
        <v>10</v>
      </c>
      <c r="I75" s="55">
        <v>10</v>
      </c>
      <c r="J75" s="55">
        <v>10</v>
      </c>
      <c r="K75" s="53"/>
    </row>
    <row r="76" spans="1:11" ht="118.5" customHeight="1" x14ac:dyDescent="0.25">
      <c r="A76" s="6"/>
      <c r="B76" s="80" t="s">
        <v>141</v>
      </c>
      <c r="C76" s="81"/>
      <c r="D76" s="103">
        <f>D77+D78+D79</f>
        <v>1.4999999999999999E-2</v>
      </c>
      <c r="E76" s="81"/>
      <c r="F76" s="81"/>
      <c r="G76" s="81"/>
      <c r="H76" s="81"/>
      <c r="I76" s="81"/>
      <c r="J76" s="81"/>
      <c r="K76" s="81"/>
    </row>
    <row r="77" spans="1:11" ht="80.45" customHeight="1" x14ac:dyDescent="0.25">
      <c r="A77" s="6" t="s">
        <v>138</v>
      </c>
      <c r="B77" s="80" t="s">
        <v>253</v>
      </c>
      <c r="C77" s="15" t="s">
        <v>46</v>
      </c>
      <c r="D77" s="15">
        <v>5.0000000000000001E-3</v>
      </c>
      <c r="E77" s="18" t="s">
        <v>4</v>
      </c>
      <c r="F77" s="18" t="s">
        <v>4</v>
      </c>
      <c r="G77" s="55">
        <v>31</v>
      </c>
      <c r="H77" s="55">
        <v>31</v>
      </c>
      <c r="I77" s="55">
        <v>31</v>
      </c>
      <c r="J77" s="55">
        <v>31</v>
      </c>
      <c r="K77" s="53"/>
    </row>
    <row r="78" spans="1:11" ht="116.25" customHeight="1" x14ac:dyDescent="0.25">
      <c r="A78" s="6" t="s">
        <v>139</v>
      </c>
      <c r="B78" s="80" t="s">
        <v>254</v>
      </c>
      <c r="C78" s="15" t="s">
        <v>5</v>
      </c>
      <c r="D78" s="15">
        <v>5.0000000000000001E-3</v>
      </c>
      <c r="E78" s="18" t="s">
        <v>4</v>
      </c>
      <c r="F78" s="18" t="s">
        <v>4</v>
      </c>
      <c r="G78" s="55">
        <v>10</v>
      </c>
      <c r="H78" s="55">
        <v>10</v>
      </c>
      <c r="I78" s="55">
        <v>10</v>
      </c>
      <c r="J78" s="55">
        <v>10</v>
      </c>
      <c r="K78" s="53"/>
    </row>
    <row r="79" spans="1:11" ht="105" customHeight="1" x14ac:dyDescent="0.25">
      <c r="A79" s="6" t="s">
        <v>255</v>
      </c>
      <c r="B79" s="80" t="s">
        <v>50</v>
      </c>
      <c r="C79" s="15" t="s">
        <v>5</v>
      </c>
      <c r="D79" s="15">
        <v>5.0000000000000001E-3</v>
      </c>
      <c r="E79" s="18">
        <v>97.4</v>
      </c>
      <c r="F79" s="18">
        <v>97.4</v>
      </c>
      <c r="G79" s="55">
        <v>83</v>
      </c>
      <c r="H79" s="55">
        <v>98.4</v>
      </c>
      <c r="I79" s="55">
        <v>84</v>
      </c>
      <c r="J79" s="55">
        <v>84</v>
      </c>
      <c r="K79" s="53"/>
    </row>
    <row r="80" spans="1:11" ht="90.75" customHeight="1" x14ac:dyDescent="0.25">
      <c r="A80" s="6"/>
      <c r="B80" s="80" t="s">
        <v>142</v>
      </c>
      <c r="C80" s="81"/>
      <c r="D80" s="103">
        <f>D83</f>
        <v>0.02</v>
      </c>
      <c r="E80" s="81"/>
      <c r="F80" s="81"/>
      <c r="G80" s="81"/>
      <c r="H80" s="81"/>
      <c r="I80" s="81"/>
      <c r="J80" s="81"/>
      <c r="K80" s="81"/>
    </row>
    <row r="81" spans="1:11" ht="69" customHeight="1" x14ac:dyDescent="0.25">
      <c r="A81" s="6" t="s">
        <v>143</v>
      </c>
      <c r="B81" s="80" t="s">
        <v>75</v>
      </c>
      <c r="C81" s="15" t="s">
        <v>46</v>
      </c>
      <c r="D81" s="15"/>
      <c r="E81" s="55">
        <v>1</v>
      </c>
      <c r="F81" s="55">
        <v>1</v>
      </c>
      <c r="G81" s="55">
        <v>0</v>
      </c>
      <c r="H81" s="55">
        <v>0</v>
      </c>
      <c r="I81" s="55">
        <v>3</v>
      </c>
      <c r="J81" s="55">
        <v>3</v>
      </c>
      <c r="K81" s="53"/>
    </row>
    <row r="82" spans="1:11" ht="64.5" hidden="1" customHeight="1" x14ac:dyDescent="0.25">
      <c r="A82" s="6" t="s">
        <v>144</v>
      </c>
      <c r="B82" s="80" t="s">
        <v>77</v>
      </c>
      <c r="C82" s="15" t="s">
        <v>73</v>
      </c>
      <c r="D82" s="15"/>
      <c r="E82" s="81"/>
      <c r="F82" s="81"/>
      <c r="G82" s="81"/>
      <c r="H82" s="81"/>
      <c r="I82" s="81"/>
      <c r="J82" s="81"/>
      <c r="K82" s="81"/>
    </row>
    <row r="83" spans="1:11" ht="55.5" customHeight="1" x14ac:dyDescent="0.25">
      <c r="A83" s="6" t="s">
        <v>144</v>
      </c>
      <c r="B83" s="80" t="s">
        <v>77</v>
      </c>
      <c r="C83" s="15" t="s">
        <v>73</v>
      </c>
      <c r="D83" s="15">
        <v>0.02</v>
      </c>
      <c r="E83" s="55">
        <v>3</v>
      </c>
      <c r="F83" s="55">
        <v>3</v>
      </c>
      <c r="G83" s="55">
        <v>1</v>
      </c>
      <c r="H83" s="55">
        <v>1</v>
      </c>
      <c r="I83" s="55">
        <v>3</v>
      </c>
      <c r="J83" s="55">
        <v>3</v>
      </c>
      <c r="K83" s="81"/>
    </row>
    <row r="84" spans="1:11" ht="21" customHeight="1" x14ac:dyDescent="0.25">
      <c r="A84" s="6"/>
      <c r="B84" s="109" t="s">
        <v>203</v>
      </c>
      <c r="C84" s="125"/>
      <c r="D84" s="125"/>
      <c r="E84" s="125"/>
      <c r="F84" s="125"/>
      <c r="G84" s="125"/>
      <c r="H84" s="125"/>
      <c r="I84" s="125"/>
      <c r="J84" s="125"/>
      <c r="K84" s="125"/>
    </row>
    <row r="85" spans="1:11" ht="17.25" customHeight="1" x14ac:dyDescent="0.25">
      <c r="A85" s="6"/>
      <c r="B85" s="111" t="s">
        <v>146</v>
      </c>
      <c r="C85" s="112"/>
      <c r="D85" s="112"/>
      <c r="E85" s="112"/>
      <c r="F85" s="112"/>
      <c r="G85" s="112"/>
      <c r="H85" s="112"/>
      <c r="I85" s="112"/>
      <c r="J85" s="112"/>
      <c r="K85" s="112"/>
    </row>
    <row r="86" spans="1:11" ht="42.75" customHeight="1" x14ac:dyDescent="0.25">
      <c r="A86" s="6"/>
      <c r="B86" s="80" t="s">
        <v>147</v>
      </c>
      <c r="C86" s="81"/>
      <c r="D86" s="103">
        <f>SUM(D87:D89)</f>
        <v>4.4999999999999998E-2</v>
      </c>
      <c r="E86" s="81"/>
      <c r="F86" s="81"/>
      <c r="G86" s="81"/>
      <c r="H86" s="81"/>
      <c r="I86" s="81"/>
      <c r="J86" s="81"/>
      <c r="K86" s="81"/>
    </row>
    <row r="87" spans="1:11" ht="54.75" customHeight="1" x14ac:dyDescent="0.25">
      <c r="A87" s="6" t="s">
        <v>6</v>
      </c>
      <c r="B87" s="80" t="s">
        <v>148</v>
      </c>
      <c r="C87" s="15" t="s">
        <v>168</v>
      </c>
      <c r="D87" s="15">
        <v>1.4999999999999999E-2</v>
      </c>
      <c r="E87" s="15">
        <v>816.3</v>
      </c>
      <c r="F87" s="15">
        <v>816.3</v>
      </c>
      <c r="G87" s="55">
        <v>800</v>
      </c>
      <c r="H87" s="15">
        <v>824.4</v>
      </c>
      <c r="I87" s="55">
        <v>800</v>
      </c>
      <c r="J87" s="55">
        <v>800</v>
      </c>
      <c r="K87" s="56"/>
    </row>
    <row r="88" spans="1:11" ht="69.75" customHeight="1" x14ac:dyDescent="0.25">
      <c r="A88" s="6" t="s">
        <v>18</v>
      </c>
      <c r="B88" s="80" t="s">
        <v>149</v>
      </c>
      <c r="C88" s="15" t="s">
        <v>169</v>
      </c>
      <c r="D88" s="15">
        <v>1.4999999999999999E-2</v>
      </c>
      <c r="E88" s="70">
        <v>1735</v>
      </c>
      <c r="F88" s="70">
        <v>1735</v>
      </c>
      <c r="G88" s="70">
        <v>1600</v>
      </c>
      <c r="H88" s="70">
        <v>1604.4</v>
      </c>
      <c r="I88" s="70">
        <v>1600</v>
      </c>
      <c r="J88" s="70">
        <v>1600</v>
      </c>
      <c r="K88" s="82"/>
    </row>
    <row r="89" spans="1:11" ht="125.25" customHeight="1" x14ac:dyDescent="0.25">
      <c r="A89" s="6" t="s">
        <v>29</v>
      </c>
      <c r="B89" s="80" t="s">
        <v>150</v>
      </c>
      <c r="C89" s="15" t="s">
        <v>170</v>
      </c>
      <c r="D89" s="15">
        <v>1.4999999999999999E-2</v>
      </c>
      <c r="E89" s="15" t="s">
        <v>256</v>
      </c>
      <c r="F89" s="15" t="s">
        <v>256</v>
      </c>
      <c r="G89" s="15" t="s">
        <v>257</v>
      </c>
      <c r="H89" s="15" t="s">
        <v>259</v>
      </c>
      <c r="I89" s="15" t="s">
        <v>258</v>
      </c>
      <c r="J89" s="15" t="s">
        <v>258</v>
      </c>
      <c r="K89" s="53" t="s">
        <v>284</v>
      </c>
    </row>
    <row r="90" spans="1:11" ht="20.25" customHeight="1" x14ac:dyDescent="0.25">
      <c r="A90" s="6"/>
      <c r="B90" s="109" t="s">
        <v>200</v>
      </c>
      <c r="C90" s="110"/>
      <c r="D90" s="110"/>
      <c r="E90" s="110"/>
      <c r="F90" s="110"/>
      <c r="G90" s="110"/>
      <c r="H90" s="110"/>
      <c r="I90" s="110"/>
      <c r="J90" s="110"/>
      <c r="K90" s="110"/>
    </row>
    <row r="91" spans="1:11" ht="20.25" customHeight="1" x14ac:dyDescent="0.25">
      <c r="A91" s="6"/>
      <c r="B91" s="111" t="s">
        <v>151</v>
      </c>
      <c r="C91" s="112"/>
      <c r="D91" s="112"/>
      <c r="E91" s="112"/>
      <c r="F91" s="112"/>
      <c r="G91" s="112"/>
      <c r="H91" s="112"/>
      <c r="I91" s="112"/>
      <c r="J91" s="112"/>
      <c r="K91" s="112"/>
    </row>
    <row r="92" spans="1:11" ht="77.25" customHeight="1" x14ac:dyDescent="0.25">
      <c r="A92" s="6"/>
      <c r="B92" s="80" t="s">
        <v>260</v>
      </c>
      <c r="C92" s="81"/>
      <c r="D92" s="103">
        <f>D93+D94</f>
        <v>7.0000000000000001E-3</v>
      </c>
      <c r="E92" s="81"/>
      <c r="F92" s="81"/>
      <c r="G92" s="81"/>
      <c r="H92" s="81"/>
      <c r="I92" s="81"/>
      <c r="J92" s="81"/>
      <c r="K92" s="81"/>
    </row>
    <row r="93" spans="1:11" ht="108.75" customHeight="1" x14ac:dyDescent="0.25">
      <c r="A93" s="89" t="s">
        <v>6</v>
      </c>
      <c r="B93" s="88" t="s">
        <v>261</v>
      </c>
      <c r="C93" s="90" t="s">
        <v>262</v>
      </c>
      <c r="D93" s="90">
        <v>2E-3</v>
      </c>
      <c r="E93" s="18" t="s">
        <v>4</v>
      </c>
      <c r="F93" s="18" t="s">
        <v>4</v>
      </c>
      <c r="G93" s="70">
        <v>2722.8</v>
      </c>
      <c r="H93" s="70">
        <v>4636.6000000000004</v>
      </c>
      <c r="I93" s="70">
        <v>1533.2</v>
      </c>
      <c r="J93" s="90">
        <v>334.9</v>
      </c>
      <c r="K93" s="99" t="s">
        <v>280</v>
      </c>
    </row>
    <row r="94" spans="1:11" ht="82.5" customHeight="1" x14ac:dyDescent="0.25">
      <c r="A94" s="6" t="s">
        <v>18</v>
      </c>
      <c r="B94" s="80" t="s">
        <v>263</v>
      </c>
      <c r="C94" s="15" t="s">
        <v>222</v>
      </c>
      <c r="D94" s="15">
        <v>5.0000000000000001E-3</v>
      </c>
      <c r="E94" s="18" t="s">
        <v>4</v>
      </c>
      <c r="F94" s="18" t="s">
        <v>4</v>
      </c>
      <c r="G94" s="15">
        <v>128.6</v>
      </c>
      <c r="H94" s="15">
        <v>192.3</v>
      </c>
      <c r="I94" s="55">
        <v>34</v>
      </c>
      <c r="J94" s="18" t="s">
        <v>4</v>
      </c>
      <c r="K94" s="81"/>
    </row>
    <row r="95" spans="1:11" ht="58.5" customHeight="1" x14ac:dyDescent="0.25">
      <c r="A95" s="6"/>
      <c r="B95" s="80" t="s">
        <v>152</v>
      </c>
      <c r="C95" s="77"/>
      <c r="D95" s="104">
        <f>D96</f>
        <v>3.0000000000000001E-3</v>
      </c>
      <c r="E95" s="77"/>
      <c r="F95" s="77"/>
      <c r="G95" s="77"/>
      <c r="H95" s="77"/>
      <c r="I95" s="77"/>
      <c r="J95" s="77"/>
      <c r="K95" s="77"/>
    </row>
    <row r="96" spans="1:11" ht="92.25" customHeight="1" x14ac:dyDescent="0.25">
      <c r="A96" s="6" t="s">
        <v>44</v>
      </c>
      <c r="B96" s="80" t="s">
        <v>264</v>
      </c>
      <c r="C96" s="18" t="s">
        <v>109</v>
      </c>
      <c r="D96" s="15">
        <v>3.0000000000000001E-3</v>
      </c>
      <c r="E96" s="18" t="s">
        <v>4</v>
      </c>
      <c r="F96" s="18" t="s">
        <v>4</v>
      </c>
      <c r="G96" s="60">
        <v>0.11</v>
      </c>
      <c r="H96" s="15">
        <v>0.11</v>
      </c>
      <c r="I96" s="18" t="s">
        <v>4</v>
      </c>
      <c r="J96" s="20">
        <v>32</v>
      </c>
      <c r="K96" s="53"/>
    </row>
    <row r="97" spans="1:13" s="5" customFormat="1" ht="18.75" customHeight="1" x14ac:dyDescent="0.25">
      <c r="A97" s="6"/>
      <c r="B97" s="109" t="s">
        <v>201</v>
      </c>
      <c r="C97" s="119"/>
      <c r="D97" s="119"/>
      <c r="E97" s="119"/>
      <c r="F97" s="119"/>
      <c r="G97" s="119"/>
      <c r="H97" s="119"/>
      <c r="I97" s="119"/>
      <c r="J97" s="119"/>
      <c r="K97" s="119"/>
      <c r="M97" s="1"/>
    </row>
    <row r="98" spans="1:13" ht="25.5" customHeight="1" x14ac:dyDescent="0.25">
      <c r="A98" s="6"/>
      <c r="B98" s="111" t="s">
        <v>153</v>
      </c>
      <c r="C98" s="112"/>
      <c r="D98" s="112"/>
      <c r="E98" s="112"/>
      <c r="F98" s="112"/>
      <c r="G98" s="112"/>
      <c r="H98" s="112"/>
      <c r="I98" s="112"/>
      <c r="J98" s="112"/>
      <c r="K98" s="112"/>
      <c r="M98" s="5"/>
    </row>
    <row r="99" spans="1:13" ht="66.75" customHeight="1" x14ac:dyDescent="0.25">
      <c r="A99" s="6"/>
      <c r="B99" s="80" t="s">
        <v>265</v>
      </c>
      <c r="C99" s="81"/>
      <c r="D99" s="103">
        <f>SUM(D100:D102)</f>
        <v>0.05</v>
      </c>
      <c r="E99" s="81"/>
      <c r="F99" s="81"/>
      <c r="G99" s="81"/>
      <c r="H99" s="81"/>
      <c r="I99" s="81"/>
      <c r="J99" s="81"/>
      <c r="K99" s="81"/>
    </row>
    <row r="100" spans="1:13" ht="48" customHeight="1" x14ac:dyDescent="0.25">
      <c r="A100" s="6" t="s">
        <v>6</v>
      </c>
      <c r="B100" s="78" t="s">
        <v>31</v>
      </c>
      <c r="C100" s="12" t="s">
        <v>32</v>
      </c>
      <c r="D100" s="13">
        <v>0.02</v>
      </c>
      <c r="E100" s="11">
        <v>126.1</v>
      </c>
      <c r="F100" s="12">
        <v>126.1</v>
      </c>
      <c r="G100" s="11">
        <v>126</v>
      </c>
      <c r="H100" s="13">
        <v>126.1</v>
      </c>
      <c r="I100" s="11">
        <v>128</v>
      </c>
      <c r="J100" s="11">
        <v>128</v>
      </c>
      <c r="K100" s="73"/>
    </row>
    <row r="101" spans="1:13" ht="65.25" customHeight="1" x14ac:dyDescent="0.25">
      <c r="A101" s="6" t="s">
        <v>18</v>
      </c>
      <c r="B101" s="78" t="s">
        <v>33</v>
      </c>
      <c r="C101" s="12" t="s">
        <v>34</v>
      </c>
      <c r="D101" s="13">
        <v>0.01</v>
      </c>
      <c r="E101" s="11">
        <v>339.1</v>
      </c>
      <c r="F101" s="11">
        <v>328.5</v>
      </c>
      <c r="G101" s="13">
        <v>357.4</v>
      </c>
      <c r="H101" s="11">
        <v>357.4</v>
      </c>
      <c r="I101" s="11">
        <v>374.3</v>
      </c>
      <c r="J101" s="11">
        <v>387</v>
      </c>
      <c r="K101" s="61"/>
    </row>
    <row r="102" spans="1:13" ht="54" customHeight="1" x14ac:dyDescent="0.25">
      <c r="A102" s="6" t="s">
        <v>71</v>
      </c>
      <c r="B102" s="78" t="s">
        <v>72</v>
      </c>
      <c r="C102" s="12" t="s">
        <v>5</v>
      </c>
      <c r="D102" s="13">
        <v>0.02</v>
      </c>
      <c r="E102" s="12">
        <v>1.0900000000000001</v>
      </c>
      <c r="F102" s="12">
        <v>1.0900000000000001</v>
      </c>
      <c r="G102" s="12">
        <v>1.0900000000000001</v>
      </c>
      <c r="H102" s="12">
        <v>1.0900000000000001</v>
      </c>
      <c r="I102" s="12">
        <v>1.0900000000000001</v>
      </c>
      <c r="J102" s="12">
        <v>1.0900000000000001</v>
      </c>
      <c r="K102" s="54"/>
    </row>
    <row r="103" spans="1:13" ht="21" customHeight="1" x14ac:dyDescent="0.25">
      <c r="A103" s="6"/>
      <c r="B103" s="113" t="s">
        <v>155</v>
      </c>
      <c r="C103" s="114"/>
      <c r="D103" s="114"/>
      <c r="E103" s="114"/>
      <c r="F103" s="114"/>
      <c r="G103" s="114"/>
      <c r="H103" s="114"/>
      <c r="I103" s="114"/>
      <c r="J103" s="114"/>
      <c r="K103" s="114"/>
    </row>
    <row r="104" spans="1:13" ht="19.5" customHeight="1" x14ac:dyDescent="0.25">
      <c r="A104" s="6"/>
      <c r="B104" s="117" t="s">
        <v>154</v>
      </c>
      <c r="C104" s="118"/>
      <c r="D104" s="118"/>
      <c r="E104" s="118"/>
      <c r="F104" s="118"/>
      <c r="G104" s="118"/>
      <c r="H104" s="118"/>
      <c r="I104" s="118"/>
      <c r="J104" s="118"/>
      <c r="K104" s="118"/>
    </row>
    <row r="105" spans="1:13" ht="57.75" customHeight="1" x14ac:dyDescent="0.25">
      <c r="A105" s="6"/>
      <c r="B105" s="78" t="s">
        <v>156</v>
      </c>
      <c r="C105" s="79"/>
      <c r="D105" s="104">
        <f>SUM(D106:D108)</f>
        <v>1.6E-2</v>
      </c>
      <c r="E105" s="79"/>
      <c r="F105" s="79"/>
      <c r="G105" s="79"/>
      <c r="H105" s="79"/>
      <c r="I105" s="79"/>
      <c r="J105" s="79"/>
      <c r="K105" s="79"/>
    </row>
    <row r="106" spans="1:13" ht="79.5" customHeight="1" x14ac:dyDescent="0.25">
      <c r="A106" s="6" t="s">
        <v>6</v>
      </c>
      <c r="B106" s="80" t="s">
        <v>157</v>
      </c>
      <c r="C106" s="15" t="s">
        <v>5</v>
      </c>
      <c r="D106" s="13">
        <v>6.0000000000000001E-3</v>
      </c>
      <c r="E106" s="11" t="s">
        <v>249</v>
      </c>
      <c r="F106" s="11" t="s">
        <v>249</v>
      </c>
      <c r="G106" s="11">
        <v>4</v>
      </c>
      <c r="H106" s="12">
        <v>53.96</v>
      </c>
      <c r="I106" s="12">
        <v>6</v>
      </c>
      <c r="J106" s="12">
        <v>8</v>
      </c>
      <c r="K106" s="61" t="s">
        <v>283</v>
      </c>
    </row>
    <row r="107" spans="1:13" s="5" customFormat="1" ht="104.25" customHeight="1" x14ac:dyDescent="0.25">
      <c r="A107" s="6" t="s">
        <v>18</v>
      </c>
      <c r="B107" s="80" t="s">
        <v>158</v>
      </c>
      <c r="C107" s="15" t="s">
        <v>107</v>
      </c>
      <c r="D107" s="13">
        <v>5.0000000000000001E-3</v>
      </c>
      <c r="E107" s="19">
        <v>0.62</v>
      </c>
      <c r="F107" s="19">
        <v>0.62</v>
      </c>
      <c r="G107" s="19">
        <v>0.15</v>
      </c>
      <c r="H107" s="19">
        <v>0.156</v>
      </c>
      <c r="I107" s="19">
        <v>0.2</v>
      </c>
      <c r="J107" s="19">
        <v>0.245</v>
      </c>
      <c r="K107" s="62"/>
      <c r="M107" s="1"/>
    </row>
    <row r="108" spans="1:13" ht="117" customHeight="1" x14ac:dyDescent="0.25">
      <c r="A108" s="6" t="s">
        <v>29</v>
      </c>
      <c r="B108" s="80" t="s">
        <v>159</v>
      </c>
      <c r="C108" s="15" t="s">
        <v>167</v>
      </c>
      <c r="D108" s="13">
        <v>5.0000000000000001E-3</v>
      </c>
      <c r="E108" s="19">
        <v>2E-3</v>
      </c>
      <c r="F108" s="19">
        <v>2E-3</v>
      </c>
      <c r="G108" s="19">
        <v>2E-3</v>
      </c>
      <c r="H108" s="19">
        <v>8.0000000000000002E-3</v>
      </c>
      <c r="I108" s="19">
        <v>2E-3</v>
      </c>
      <c r="J108" s="18" t="s">
        <v>4</v>
      </c>
      <c r="K108" s="21"/>
      <c r="M108" s="5"/>
    </row>
    <row r="109" spans="1:13" s="24" customFormat="1" ht="21.75" customHeight="1" x14ac:dyDescent="0.25">
      <c r="A109" s="6"/>
      <c r="B109" s="109" t="s">
        <v>161</v>
      </c>
      <c r="C109" s="114"/>
      <c r="D109" s="114"/>
      <c r="E109" s="114"/>
      <c r="F109" s="114"/>
      <c r="G109" s="114"/>
      <c r="H109" s="114"/>
      <c r="I109" s="114"/>
      <c r="J109" s="114"/>
      <c r="K109" s="114"/>
      <c r="M109" s="1"/>
    </row>
    <row r="110" spans="1:13" s="24" customFormat="1" ht="21" customHeight="1" x14ac:dyDescent="0.25">
      <c r="A110" s="6"/>
      <c r="B110" s="117" t="s">
        <v>160</v>
      </c>
      <c r="C110" s="118"/>
      <c r="D110" s="118"/>
      <c r="E110" s="118"/>
      <c r="F110" s="118"/>
      <c r="G110" s="118"/>
      <c r="H110" s="118"/>
      <c r="I110" s="118"/>
      <c r="J110" s="118"/>
      <c r="K110" s="118"/>
    </row>
    <row r="111" spans="1:13" s="24" customFormat="1" ht="119.25" customHeight="1" x14ac:dyDescent="0.25">
      <c r="A111" s="6"/>
      <c r="B111" s="78" t="s">
        <v>165</v>
      </c>
      <c r="C111" s="77"/>
      <c r="D111" s="104">
        <f>SUM(D112:D113)</f>
        <v>0.16</v>
      </c>
      <c r="E111" s="77"/>
      <c r="F111" s="77"/>
      <c r="G111" s="77"/>
      <c r="H111" s="77"/>
      <c r="I111" s="77"/>
      <c r="J111" s="77"/>
      <c r="K111" s="77"/>
    </row>
    <row r="112" spans="1:13" s="24" customFormat="1" ht="83.25" customHeight="1" x14ac:dyDescent="0.25">
      <c r="A112" s="6" t="s">
        <v>6</v>
      </c>
      <c r="B112" s="80" t="s">
        <v>53</v>
      </c>
      <c r="C112" s="63" t="s">
        <v>5</v>
      </c>
      <c r="D112" s="63">
        <v>0.08</v>
      </c>
      <c r="E112" s="64">
        <v>78</v>
      </c>
      <c r="F112" s="64">
        <v>78</v>
      </c>
      <c r="G112" s="63">
        <v>74.599999999999994</v>
      </c>
      <c r="H112" s="64">
        <v>78</v>
      </c>
      <c r="I112" s="63">
        <v>74.7</v>
      </c>
      <c r="J112" s="63">
        <v>74.8</v>
      </c>
      <c r="K112" s="82"/>
    </row>
    <row r="113" spans="1:13" s="24" customFormat="1" ht="66" customHeight="1" x14ac:dyDescent="0.25">
      <c r="A113" s="6" t="s">
        <v>18</v>
      </c>
      <c r="B113" s="80" t="s">
        <v>55</v>
      </c>
      <c r="C113" s="63" t="s">
        <v>5</v>
      </c>
      <c r="D113" s="63">
        <v>0.08</v>
      </c>
      <c r="E113" s="63">
        <v>47.2</v>
      </c>
      <c r="F113" s="63">
        <v>47.2</v>
      </c>
      <c r="G113" s="65">
        <v>43.05</v>
      </c>
      <c r="H113" s="64">
        <v>45</v>
      </c>
      <c r="I113" s="63">
        <v>43.1</v>
      </c>
      <c r="J113" s="63">
        <v>43.15</v>
      </c>
      <c r="K113" s="82"/>
    </row>
    <row r="114" spans="1:13" ht="21" customHeight="1" x14ac:dyDescent="0.25">
      <c r="A114" s="6"/>
      <c r="B114" s="113" t="s">
        <v>163</v>
      </c>
      <c r="C114" s="114"/>
      <c r="D114" s="114"/>
      <c r="E114" s="114"/>
      <c r="F114" s="114"/>
      <c r="G114" s="114"/>
      <c r="H114" s="114"/>
      <c r="I114" s="114"/>
      <c r="J114" s="114"/>
      <c r="K114" s="114"/>
      <c r="M114" s="24"/>
    </row>
    <row r="115" spans="1:13" ht="26.25" customHeight="1" x14ac:dyDescent="0.25">
      <c r="A115" s="6"/>
      <c r="B115" s="117" t="s">
        <v>164</v>
      </c>
      <c r="C115" s="118"/>
      <c r="D115" s="118"/>
      <c r="E115" s="118"/>
      <c r="F115" s="118"/>
      <c r="G115" s="118"/>
      <c r="H115" s="118"/>
      <c r="I115" s="118"/>
      <c r="J115" s="118"/>
      <c r="K115" s="118"/>
    </row>
    <row r="116" spans="1:13" ht="116.25" customHeight="1" x14ac:dyDescent="0.25">
      <c r="A116" s="6"/>
      <c r="B116" s="78" t="s">
        <v>165</v>
      </c>
      <c r="C116" s="79"/>
      <c r="D116" s="104">
        <f>SUM(D117:D121)</f>
        <v>7.400000000000001E-2</v>
      </c>
      <c r="E116" s="79"/>
      <c r="F116" s="79"/>
      <c r="G116" s="79"/>
      <c r="H116" s="79"/>
      <c r="I116" s="79"/>
      <c r="J116" s="79"/>
      <c r="K116" s="79"/>
    </row>
    <row r="117" spans="1:13" ht="70.900000000000006" customHeight="1" x14ac:dyDescent="0.25">
      <c r="A117" s="6" t="s">
        <v>6</v>
      </c>
      <c r="B117" s="80" t="s">
        <v>58</v>
      </c>
      <c r="C117" s="63" t="s">
        <v>166</v>
      </c>
      <c r="D117" s="63">
        <v>0.04</v>
      </c>
      <c r="E117" s="63">
        <v>165</v>
      </c>
      <c r="F117" s="63">
        <v>165</v>
      </c>
      <c r="G117" s="63">
        <v>150</v>
      </c>
      <c r="H117" s="63">
        <v>157</v>
      </c>
      <c r="I117" s="63">
        <v>136</v>
      </c>
      <c r="J117" s="63">
        <v>130</v>
      </c>
      <c r="K117" s="50"/>
    </row>
    <row r="118" spans="1:13" ht="48" customHeight="1" x14ac:dyDescent="0.25">
      <c r="A118" s="129" t="s">
        <v>18</v>
      </c>
      <c r="B118" s="80" t="s">
        <v>171</v>
      </c>
      <c r="C118" s="115" t="s">
        <v>59</v>
      </c>
      <c r="D118" s="127">
        <v>3.4000000000000002E-2</v>
      </c>
      <c r="E118" s="66">
        <v>11.093</v>
      </c>
      <c r="F118" s="66">
        <v>11.093</v>
      </c>
      <c r="G118" s="66">
        <v>8.9779999999999998</v>
      </c>
      <c r="H118" s="66">
        <v>11.4</v>
      </c>
      <c r="I118" s="66">
        <v>7.7450000000000001</v>
      </c>
      <c r="J118" s="66">
        <v>7.4320000000000004</v>
      </c>
      <c r="K118" s="56"/>
    </row>
    <row r="119" spans="1:13" ht="48" customHeight="1" x14ac:dyDescent="0.25">
      <c r="A119" s="130"/>
      <c r="B119" s="80" t="s">
        <v>266</v>
      </c>
      <c r="C119" s="116"/>
      <c r="D119" s="128"/>
      <c r="E119" s="66">
        <v>11.093</v>
      </c>
      <c r="F119" s="66">
        <v>11.093</v>
      </c>
      <c r="G119" s="66">
        <v>1.4059999999999999</v>
      </c>
      <c r="H119" s="66">
        <v>2.5</v>
      </c>
      <c r="I119" s="66">
        <v>2.0529999999999999</v>
      </c>
      <c r="J119" s="66">
        <v>2.0419999999999998</v>
      </c>
      <c r="K119" s="56"/>
    </row>
    <row r="120" spans="1:13" ht="29.25" customHeight="1" x14ac:dyDescent="0.25">
      <c r="A120" s="130"/>
      <c r="B120" s="80" t="s">
        <v>172</v>
      </c>
      <c r="C120" s="115" t="s">
        <v>59</v>
      </c>
      <c r="D120" s="128"/>
      <c r="E120" s="66">
        <v>10.211</v>
      </c>
      <c r="F120" s="66">
        <v>10.211</v>
      </c>
      <c r="G120" s="66">
        <v>8.9779999999999998</v>
      </c>
      <c r="H120" s="66">
        <v>11.4</v>
      </c>
      <c r="I120" s="66">
        <v>7.7450000000000001</v>
      </c>
      <c r="J120" s="66">
        <v>7.4320000000000004</v>
      </c>
      <c r="K120" s="56"/>
    </row>
    <row r="121" spans="1:13" s="5" customFormat="1" ht="42" customHeight="1" x14ac:dyDescent="0.25">
      <c r="A121" s="130"/>
      <c r="B121" s="80" t="s">
        <v>266</v>
      </c>
      <c r="C121" s="116"/>
      <c r="D121" s="128"/>
      <c r="E121" s="19">
        <v>10.211</v>
      </c>
      <c r="F121" s="19">
        <v>10.211</v>
      </c>
      <c r="G121" s="19">
        <v>1.4059999999999999</v>
      </c>
      <c r="H121" s="19">
        <v>2.5</v>
      </c>
      <c r="I121" s="19">
        <v>2.0529999999999999</v>
      </c>
      <c r="J121" s="19">
        <v>2.0419999999999998</v>
      </c>
      <c r="K121" s="56"/>
      <c r="M121" s="1"/>
    </row>
    <row r="122" spans="1:13" ht="66.75" customHeight="1" x14ac:dyDescent="0.25">
      <c r="A122" s="6"/>
      <c r="B122" s="78" t="s">
        <v>173</v>
      </c>
      <c r="C122" s="79"/>
      <c r="D122" s="79"/>
      <c r="E122" s="79"/>
      <c r="F122" s="79"/>
      <c r="G122" s="79"/>
      <c r="H122" s="79"/>
      <c r="I122" s="79"/>
      <c r="J122" s="79"/>
      <c r="K122" s="79"/>
      <c r="M122" s="5"/>
    </row>
    <row r="123" spans="1:13" ht="42" customHeight="1" x14ac:dyDescent="0.25">
      <c r="A123" s="6" t="s">
        <v>44</v>
      </c>
      <c r="B123" s="80" t="s">
        <v>174</v>
      </c>
      <c r="C123" s="63" t="s">
        <v>60</v>
      </c>
      <c r="D123" s="79"/>
      <c r="E123" s="63">
        <v>0.115</v>
      </c>
      <c r="F123" s="63" t="s">
        <v>249</v>
      </c>
      <c r="G123" s="63" t="s">
        <v>249</v>
      </c>
      <c r="H123" s="63" t="s">
        <v>249</v>
      </c>
      <c r="I123" s="63" t="s">
        <v>249</v>
      </c>
      <c r="J123" s="63" t="s">
        <v>249</v>
      </c>
      <c r="K123" s="63"/>
    </row>
    <row r="124" spans="1:13" ht="39" customHeight="1" x14ac:dyDescent="0.25">
      <c r="A124" s="6" t="s">
        <v>51</v>
      </c>
      <c r="B124" s="80" t="s">
        <v>175</v>
      </c>
      <c r="C124" s="63" t="s">
        <v>176</v>
      </c>
      <c r="D124" s="79"/>
      <c r="E124" s="63" t="s">
        <v>249</v>
      </c>
      <c r="F124" s="63" t="s">
        <v>249</v>
      </c>
      <c r="G124" s="63" t="s">
        <v>249</v>
      </c>
      <c r="H124" s="63" t="s">
        <v>249</v>
      </c>
      <c r="I124" s="63" t="s">
        <v>249</v>
      </c>
      <c r="J124" s="63" t="s">
        <v>249</v>
      </c>
      <c r="K124" s="59"/>
    </row>
    <row r="125" spans="1:13" ht="30" customHeight="1" x14ac:dyDescent="0.25">
      <c r="A125" s="6" t="s">
        <v>56</v>
      </c>
      <c r="B125" s="80" t="s">
        <v>177</v>
      </c>
      <c r="C125" s="15" t="s">
        <v>59</v>
      </c>
      <c r="D125" s="79"/>
      <c r="E125" s="63" t="s">
        <v>249</v>
      </c>
      <c r="F125" s="63" t="s">
        <v>249</v>
      </c>
      <c r="G125" s="63" t="s">
        <v>249</v>
      </c>
      <c r="H125" s="63" t="s">
        <v>249</v>
      </c>
      <c r="I125" s="63" t="s">
        <v>249</v>
      </c>
      <c r="J125" s="63" t="s">
        <v>249</v>
      </c>
      <c r="K125" s="81"/>
    </row>
    <row r="126" spans="1:13" ht="25.5" x14ac:dyDescent="0.25">
      <c r="A126" s="6" t="s">
        <v>97</v>
      </c>
      <c r="B126" s="80" t="s">
        <v>178</v>
      </c>
      <c r="C126" s="15" t="s">
        <v>60</v>
      </c>
      <c r="D126" s="79"/>
      <c r="E126" s="63" t="s">
        <v>249</v>
      </c>
      <c r="F126" s="63" t="s">
        <v>249</v>
      </c>
      <c r="G126" s="63" t="s">
        <v>249</v>
      </c>
      <c r="H126" s="63" t="s">
        <v>249</v>
      </c>
      <c r="I126" s="63" t="s">
        <v>249</v>
      </c>
      <c r="J126" s="63" t="s">
        <v>249</v>
      </c>
      <c r="K126" s="81"/>
    </row>
    <row r="127" spans="1:13" ht="27.75" customHeight="1" x14ac:dyDescent="0.25">
      <c r="A127" s="6" t="s">
        <v>98</v>
      </c>
      <c r="B127" s="80" t="s">
        <v>180</v>
      </c>
      <c r="C127" s="15" t="s">
        <v>181</v>
      </c>
      <c r="D127" s="79"/>
      <c r="E127" s="63" t="s">
        <v>249</v>
      </c>
      <c r="F127" s="63" t="s">
        <v>249</v>
      </c>
      <c r="G127" s="63" t="s">
        <v>249</v>
      </c>
      <c r="H127" s="63" t="s">
        <v>249</v>
      </c>
      <c r="I127" s="63" t="s">
        <v>249</v>
      </c>
      <c r="J127" s="63" t="s">
        <v>249</v>
      </c>
      <c r="K127" s="81"/>
    </row>
    <row r="128" spans="1:13" ht="142.5" customHeight="1" x14ac:dyDescent="0.25">
      <c r="A128" s="6" t="s">
        <v>179</v>
      </c>
      <c r="B128" s="80" t="s">
        <v>68</v>
      </c>
      <c r="C128" s="15" t="s">
        <v>181</v>
      </c>
      <c r="D128" s="79"/>
      <c r="E128" s="63" t="s">
        <v>249</v>
      </c>
      <c r="F128" s="63" t="s">
        <v>249</v>
      </c>
      <c r="G128" s="63" t="s">
        <v>249</v>
      </c>
      <c r="H128" s="63" t="s">
        <v>249</v>
      </c>
      <c r="I128" s="63" t="s">
        <v>249</v>
      </c>
      <c r="J128" s="63" t="s">
        <v>249</v>
      </c>
      <c r="K128" s="80"/>
    </row>
    <row r="129" spans="1:13" ht="105.75" customHeight="1" x14ac:dyDescent="0.25">
      <c r="A129" s="6"/>
      <c r="B129" s="78" t="s">
        <v>182</v>
      </c>
      <c r="C129" s="79"/>
      <c r="D129" s="104">
        <f>D130</f>
        <v>5.0000000000000001E-3</v>
      </c>
      <c r="E129" s="79"/>
      <c r="F129" s="79"/>
      <c r="G129" s="79"/>
      <c r="H129" s="79"/>
      <c r="I129" s="79"/>
      <c r="J129" s="79"/>
      <c r="K129" s="79"/>
    </row>
    <row r="130" spans="1:13" ht="106.5" customHeight="1" x14ac:dyDescent="0.25">
      <c r="A130" s="6" t="s">
        <v>183</v>
      </c>
      <c r="B130" s="78" t="s">
        <v>184</v>
      </c>
      <c r="C130" s="15" t="s">
        <v>185</v>
      </c>
      <c r="D130" s="63">
        <v>5.0000000000000001E-3</v>
      </c>
      <c r="E130" s="63">
        <v>15</v>
      </c>
      <c r="F130" s="63"/>
      <c r="G130" s="63" t="s">
        <v>267</v>
      </c>
      <c r="H130" s="63">
        <v>7</v>
      </c>
      <c r="I130" s="63" t="s">
        <v>267</v>
      </c>
      <c r="J130" s="63" t="s">
        <v>267</v>
      </c>
      <c r="K130" s="80"/>
    </row>
    <row r="131" spans="1:13" ht="18.75" customHeight="1" x14ac:dyDescent="0.25">
      <c r="A131" s="6"/>
      <c r="B131" s="113" t="s">
        <v>192</v>
      </c>
      <c r="C131" s="125"/>
      <c r="D131" s="125"/>
      <c r="E131" s="125"/>
      <c r="F131" s="125"/>
      <c r="G131" s="125"/>
      <c r="H131" s="125"/>
      <c r="I131" s="125"/>
      <c r="J131" s="125"/>
      <c r="K131" s="125"/>
    </row>
    <row r="132" spans="1:13" ht="27.75" customHeight="1" x14ac:dyDescent="0.25">
      <c r="A132" s="14"/>
      <c r="B132" s="133" t="s">
        <v>193</v>
      </c>
      <c r="C132" s="134"/>
      <c r="D132" s="134"/>
      <c r="E132" s="134"/>
      <c r="F132" s="134"/>
      <c r="G132" s="134"/>
      <c r="H132" s="134"/>
      <c r="I132" s="134"/>
      <c r="J132" s="134"/>
      <c r="K132" s="134"/>
    </row>
    <row r="133" spans="1:13" ht="27.75" customHeight="1" x14ac:dyDescent="0.25">
      <c r="A133" s="6"/>
      <c r="B133" s="78" t="s">
        <v>194</v>
      </c>
      <c r="C133" s="81"/>
      <c r="D133" s="105">
        <f>D134+D135</f>
        <v>0.01</v>
      </c>
      <c r="E133" s="81"/>
      <c r="F133" s="81"/>
      <c r="G133" s="81"/>
      <c r="H133" s="81"/>
      <c r="I133" s="81"/>
      <c r="J133" s="81"/>
      <c r="K133" s="81"/>
    </row>
    <row r="134" spans="1:13" ht="41.25" customHeight="1" x14ac:dyDescent="0.25">
      <c r="A134" s="6" t="s">
        <v>6</v>
      </c>
      <c r="B134" s="80" t="s">
        <v>198</v>
      </c>
      <c r="C134" s="15" t="s">
        <v>176</v>
      </c>
      <c r="D134" s="18">
        <v>5.0000000000000001E-3</v>
      </c>
      <c r="E134" s="13">
        <v>3</v>
      </c>
      <c r="F134" s="13">
        <v>3</v>
      </c>
      <c r="G134" s="69">
        <v>4</v>
      </c>
      <c r="H134" s="13">
        <v>4</v>
      </c>
      <c r="I134" s="69">
        <v>5</v>
      </c>
      <c r="J134" s="69">
        <v>5</v>
      </c>
      <c r="K134" s="80"/>
    </row>
    <row r="135" spans="1:13" ht="117.75" customHeight="1" x14ac:dyDescent="0.25">
      <c r="A135" s="6" t="s">
        <v>18</v>
      </c>
      <c r="B135" s="80" t="s">
        <v>195</v>
      </c>
      <c r="C135" s="15" t="s">
        <v>69</v>
      </c>
      <c r="D135" s="13">
        <v>5.0000000000000001E-3</v>
      </c>
      <c r="E135" s="13">
        <v>12.3</v>
      </c>
      <c r="F135" s="13">
        <v>12.3</v>
      </c>
      <c r="G135" s="68">
        <v>12</v>
      </c>
      <c r="H135" s="11">
        <v>13.3</v>
      </c>
      <c r="I135" s="68">
        <v>12</v>
      </c>
      <c r="J135" s="68">
        <v>12</v>
      </c>
      <c r="K135" s="80"/>
    </row>
    <row r="136" spans="1:13" s="5" customFormat="1" ht="67.5" customHeight="1" x14ac:dyDescent="0.25">
      <c r="A136" s="57"/>
      <c r="B136" s="74" t="s">
        <v>196</v>
      </c>
      <c r="C136" s="74"/>
      <c r="D136" s="105">
        <f>D137</f>
        <v>5.0000000000000001E-3</v>
      </c>
      <c r="E136" s="74"/>
      <c r="F136" s="74"/>
      <c r="G136" s="74"/>
      <c r="H136" s="74"/>
      <c r="I136" s="74"/>
      <c r="J136" s="74"/>
      <c r="K136" s="74"/>
      <c r="M136" s="1"/>
    </row>
    <row r="137" spans="1:13" ht="97.5" customHeight="1" x14ac:dyDescent="0.25">
      <c r="A137" s="6" t="s">
        <v>44</v>
      </c>
      <c r="B137" s="80" t="s">
        <v>199</v>
      </c>
      <c r="C137" s="15" t="s">
        <v>176</v>
      </c>
      <c r="D137" s="19">
        <v>5.0000000000000001E-3</v>
      </c>
      <c r="E137" s="68">
        <v>34</v>
      </c>
      <c r="F137" s="68">
        <v>34</v>
      </c>
      <c r="G137" s="68">
        <v>51</v>
      </c>
      <c r="H137" s="68">
        <v>58</v>
      </c>
      <c r="I137" s="68">
        <v>48</v>
      </c>
      <c r="J137" s="68">
        <v>48</v>
      </c>
      <c r="K137" s="80"/>
      <c r="M137" s="5"/>
    </row>
    <row r="138" spans="1:13" ht="21.75" customHeight="1" x14ac:dyDescent="0.25">
      <c r="A138" s="6"/>
      <c r="B138" s="113" t="s">
        <v>186</v>
      </c>
      <c r="C138" s="118"/>
      <c r="D138" s="118"/>
      <c r="E138" s="118"/>
      <c r="F138" s="118"/>
      <c r="G138" s="118"/>
      <c r="H138" s="118"/>
      <c r="I138" s="118"/>
      <c r="J138" s="118"/>
      <c r="K138" s="118"/>
    </row>
    <row r="139" spans="1:13" ht="30" customHeight="1" x14ac:dyDescent="0.25">
      <c r="A139" s="6"/>
      <c r="B139" s="117" t="s">
        <v>187</v>
      </c>
      <c r="C139" s="118"/>
      <c r="D139" s="118"/>
      <c r="E139" s="118"/>
      <c r="F139" s="118"/>
      <c r="G139" s="118"/>
      <c r="H139" s="118"/>
      <c r="I139" s="118"/>
      <c r="J139" s="118"/>
      <c r="K139" s="118"/>
    </row>
    <row r="140" spans="1:13" s="5" customFormat="1" ht="18.75" customHeight="1" x14ac:dyDescent="0.25">
      <c r="A140" s="6"/>
      <c r="B140" s="78"/>
      <c r="C140" s="79"/>
      <c r="D140" s="106">
        <f>SUM(D141:D146)</f>
        <v>9.9999999999999992E-2</v>
      </c>
      <c r="E140" s="79"/>
      <c r="F140" s="79"/>
      <c r="G140" s="79"/>
      <c r="H140" s="79"/>
      <c r="I140" s="79"/>
      <c r="J140" s="79"/>
      <c r="K140" s="79"/>
      <c r="M140" s="1"/>
    </row>
    <row r="141" spans="1:13" ht="15.75" customHeight="1" x14ac:dyDescent="0.25">
      <c r="A141" s="6" t="s">
        <v>162</v>
      </c>
      <c r="B141" s="80" t="s">
        <v>66</v>
      </c>
      <c r="C141" s="15" t="s">
        <v>5</v>
      </c>
      <c r="D141" s="63">
        <v>0.02</v>
      </c>
      <c r="E141" s="63">
        <v>98.1</v>
      </c>
      <c r="F141" s="63"/>
      <c r="G141" s="87" t="s">
        <v>268</v>
      </c>
      <c r="H141" s="63">
        <v>101.3</v>
      </c>
      <c r="I141" s="87" t="s">
        <v>268</v>
      </c>
      <c r="J141" s="87" t="s">
        <v>268</v>
      </c>
      <c r="K141" s="79"/>
      <c r="M141" s="5"/>
    </row>
    <row r="142" spans="1:13" ht="53.25" customHeight="1" x14ac:dyDescent="0.25">
      <c r="A142" s="6" t="s">
        <v>92</v>
      </c>
      <c r="B142" s="80" t="s">
        <v>36</v>
      </c>
      <c r="C142" s="15" t="s">
        <v>5</v>
      </c>
      <c r="D142" s="13">
        <v>0.02</v>
      </c>
      <c r="E142" s="68">
        <v>100</v>
      </c>
      <c r="F142" s="68"/>
      <c r="G142" s="68">
        <v>100</v>
      </c>
      <c r="H142" s="68">
        <v>100</v>
      </c>
      <c r="I142" s="68">
        <v>100</v>
      </c>
      <c r="J142" s="68">
        <v>100</v>
      </c>
      <c r="K142" s="21"/>
    </row>
    <row r="143" spans="1:13" ht="65.25" customHeight="1" x14ac:dyDescent="0.25">
      <c r="A143" s="6" t="s">
        <v>188</v>
      </c>
      <c r="B143" s="80" t="s">
        <v>37</v>
      </c>
      <c r="C143" s="15" t="s">
        <v>5</v>
      </c>
      <c r="D143" s="13">
        <v>0.02</v>
      </c>
      <c r="E143" s="11">
        <v>96</v>
      </c>
      <c r="F143" s="11">
        <v>96</v>
      </c>
      <c r="G143" s="11">
        <v>90</v>
      </c>
      <c r="H143" s="11">
        <v>93.2</v>
      </c>
      <c r="I143" s="11">
        <v>90</v>
      </c>
      <c r="J143" s="11">
        <v>90</v>
      </c>
      <c r="K143" s="52"/>
    </row>
    <row r="144" spans="1:13" ht="81" customHeight="1" x14ac:dyDescent="0.25">
      <c r="A144" s="6" t="s">
        <v>189</v>
      </c>
      <c r="B144" s="80" t="s">
        <v>38</v>
      </c>
      <c r="C144" s="15" t="s">
        <v>5</v>
      </c>
      <c r="D144" s="13">
        <v>0.01</v>
      </c>
      <c r="E144" s="67">
        <v>87.8</v>
      </c>
      <c r="F144" s="67">
        <v>87.8</v>
      </c>
      <c r="G144" s="13">
        <v>60</v>
      </c>
      <c r="H144" s="13">
        <v>84.5</v>
      </c>
      <c r="I144" s="13">
        <v>60</v>
      </c>
      <c r="J144" s="13">
        <v>60</v>
      </c>
      <c r="K144" s="52"/>
    </row>
    <row r="145" spans="1:11" ht="78.75" customHeight="1" x14ac:dyDescent="0.25">
      <c r="A145" s="6" t="s">
        <v>190</v>
      </c>
      <c r="B145" s="80" t="s">
        <v>39</v>
      </c>
      <c r="C145" s="15" t="s">
        <v>5</v>
      </c>
      <c r="D145" s="13">
        <v>0.02</v>
      </c>
      <c r="E145" s="11">
        <v>100</v>
      </c>
      <c r="F145" s="11">
        <v>100</v>
      </c>
      <c r="G145" s="11">
        <v>99</v>
      </c>
      <c r="H145" s="11">
        <v>100</v>
      </c>
      <c r="I145" s="11">
        <v>99.5</v>
      </c>
      <c r="J145" s="11">
        <v>100</v>
      </c>
      <c r="K145" s="52"/>
    </row>
    <row r="146" spans="1:11" ht="82.5" customHeight="1" x14ac:dyDescent="0.25">
      <c r="A146" s="6" t="s">
        <v>191</v>
      </c>
      <c r="B146" s="80" t="s">
        <v>40</v>
      </c>
      <c r="C146" s="15" t="s">
        <v>5</v>
      </c>
      <c r="D146" s="13">
        <v>0.01</v>
      </c>
      <c r="E146" s="11">
        <v>94</v>
      </c>
      <c r="F146" s="11">
        <v>94</v>
      </c>
      <c r="G146" s="11">
        <v>100</v>
      </c>
      <c r="H146" s="11">
        <v>103.6</v>
      </c>
      <c r="I146" s="68">
        <v>100</v>
      </c>
      <c r="J146" s="68">
        <v>100</v>
      </c>
      <c r="K146" s="52"/>
    </row>
    <row r="147" spans="1:11" ht="32.25" hidden="1" customHeight="1" x14ac:dyDescent="0.25">
      <c r="A147" s="92"/>
      <c r="B147" s="93"/>
      <c r="C147" s="94"/>
      <c r="D147" s="98">
        <f>D23+D39+D45+D65+D70+D73+D76+D80+D86+D92+D95+D99+D105+D111+D116+D129+D133+D136+D140</f>
        <v>1.0000000000000002</v>
      </c>
      <c r="E147" s="95"/>
      <c r="F147" s="95"/>
      <c r="G147" s="95"/>
      <c r="H147" s="95"/>
      <c r="I147" s="96"/>
      <c r="J147" s="96"/>
      <c r="K147" s="97"/>
    </row>
    <row r="148" spans="1:11" ht="30.75" customHeight="1" x14ac:dyDescent="0.25">
      <c r="A148" s="120"/>
      <c r="B148" s="120"/>
      <c r="C148" s="120"/>
      <c r="D148" s="120"/>
      <c r="E148" s="7"/>
      <c r="F148" s="7"/>
      <c r="G148" s="7"/>
      <c r="H148" s="7"/>
      <c r="I148" s="7"/>
      <c r="J148" s="7"/>
      <c r="K148" s="10"/>
    </row>
    <row r="151" spans="1:11" x14ac:dyDescent="0.25">
      <c r="A151" s="3"/>
      <c r="C151" s="9"/>
    </row>
    <row r="152" spans="1:11" x14ac:dyDescent="0.25">
      <c r="A152" s="2"/>
      <c r="C152" s="9"/>
    </row>
    <row r="153" spans="1:11" x14ac:dyDescent="0.25">
      <c r="A153" s="2"/>
      <c r="C153" s="9"/>
    </row>
  </sheetData>
  <mergeCells count="42">
    <mergeCell ref="B2:K2"/>
    <mergeCell ref="G3:H3"/>
    <mergeCell ref="E3:F3"/>
    <mergeCell ref="I3:J3"/>
    <mergeCell ref="B3:B5"/>
    <mergeCell ref="E4:F4"/>
    <mergeCell ref="I4:I5"/>
    <mergeCell ref="B44:K44"/>
    <mergeCell ref="G4:H4"/>
    <mergeCell ref="J4:J5"/>
    <mergeCell ref="K24:K25"/>
    <mergeCell ref="A3:A5"/>
    <mergeCell ref="C3:C5"/>
    <mergeCell ref="D3:D5"/>
    <mergeCell ref="K3:K5"/>
    <mergeCell ref="A148:D148"/>
    <mergeCell ref="B6:K6"/>
    <mergeCell ref="B14:K14"/>
    <mergeCell ref="B84:K84"/>
    <mergeCell ref="B85:K85"/>
    <mergeCell ref="B91:K91"/>
    <mergeCell ref="B72:K72"/>
    <mergeCell ref="D118:D121"/>
    <mergeCell ref="A118:A121"/>
    <mergeCell ref="K59:K60"/>
    <mergeCell ref="B132:K132"/>
    <mergeCell ref="B131:K131"/>
    <mergeCell ref="B138:K138"/>
    <mergeCell ref="B139:K139"/>
    <mergeCell ref="B21:K21"/>
    <mergeCell ref="B22:K22"/>
    <mergeCell ref="B90:K90"/>
    <mergeCell ref="B98:K98"/>
    <mergeCell ref="B103:K103"/>
    <mergeCell ref="C118:C119"/>
    <mergeCell ref="C120:C121"/>
    <mergeCell ref="B109:K109"/>
    <mergeCell ref="B110:K110"/>
    <mergeCell ref="B114:K114"/>
    <mergeCell ref="B115:K115"/>
    <mergeCell ref="B104:K104"/>
    <mergeCell ref="B97:K97"/>
  </mergeCells>
  <phoneticPr fontId="4" type="noConversion"/>
  <pageMargins left="0" right="0" top="0" bottom="0" header="0" footer="0"/>
  <pageSetup paperSize="9" scale="83" orientation="landscape" r:id="rId1"/>
  <rowBreaks count="3" manualBreakCount="3">
    <brk id="122" max="10" man="1"/>
    <brk id="134" max="10" man="1"/>
    <brk id="144" max="1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68"/>
  <sheetViews>
    <sheetView workbookViewId="0">
      <selection activeCell="M171" sqref="M171"/>
    </sheetView>
  </sheetViews>
  <sheetFormatPr defaultRowHeight="15" x14ac:dyDescent="0.25"/>
  <cols>
    <col min="1" max="1" width="18.5703125" style="216" customWidth="1"/>
    <col min="2" max="2" width="18.7109375" style="216" customWidth="1"/>
    <col min="3" max="3" width="24.5703125" style="216" customWidth="1"/>
    <col min="4" max="4" width="4.28515625" style="216" customWidth="1"/>
    <col min="5" max="5" width="5.42578125" style="216" customWidth="1"/>
    <col min="6" max="6" width="12" style="216" customWidth="1"/>
    <col min="7" max="7" width="4.85546875" style="216" customWidth="1"/>
    <col min="8" max="8" width="5" style="216" hidden="1" customWidth="1"/>
    <col min="9" max="9" width="15" style="216" customWidth="1"/>
    <col min="10" max="10" width="13.85546875" style="216" customWidth="1"/>
    <col min="11" max="11" width="12" style="217" customWidth="1"/>
    <col min="12" max="12" width="13.28515625" style="217" customWidth="1"/>
    <col min="13" max="13" width="13.28515625" style="216" customWidth="1"/>
    <col min="14" max="14" width="13.42578125" style="216" customWidth="1"/>
    <col min="15" max="15" width="13.28515625" style="216" customWidth="1"/>
    <col min="16" max="16" width="14.28515625" style="216" customWidth="1"/>
    <col min="17" max="17" width="12.28515625" style="216" customWidth="1"/>
    <col min="18" max="18" width="18.28515625" style="216" customWidth="1"/>
    <col min="19" max="16384" width="9.140625" style="216"/>
  </cols>
  <sheetData>
    <row r="1" spans="1:18" x14ac:dyDescent="0.25">
      <c r="O1" s="218" t="s">
        <v>408</v>
      </c>
      <c r="P1" s="174"/>
      <c r="Q1" s="174"/>
    </row>
    <row r="2" spans="1:18" x14ac:dyDescent="0.25">
      <c r="A2" s="219" t="s">
        <v>409</v>
      </c>
      <c r="B2" s="219"/>
      <c r="C2" s="219"/>
      <c r="D2" s="219"/>
      <c r="E2" s="219"/>
      <c r="F2" s="219"/>
      <c r="G2" s="219"/>
      <c r="H2" s="219"/>
      <c r="I2" s="219"/>
      <c r="J2" s="219"/>
      <c r="K2" s="219"/>
      <c r="L2" s="219"/>
      <c r="M2" s="219"/>
      <c r="N2" s="219"/>
      <c r="O2" s="219"/>
      <c r="P2" s="219"/>
      <c r="Q2" s="219"/>
    </row>
    <row r="3" spans="1:18" ht="31.5" customHeight="1" x14ac:dyDescent="0.25">
      <c r="A3" s="219" t="s">
        <v>410</v>
      </c>
      <c r="B3" s="219"/>
      <c r="C3" s="219"/>
      <c r="D3" s="219"/>
      <c r="E3" s="219"/>
      <c r="F3" s="219"/>
      <c r="G3" s="219"/>
      <c r="H3" s="219"/>
      <c r="I3" s="219"/>
      <c r="J3" s="219"/>
      <c r="K3" s="219"/>
      <c r="L3" s="219"/>
      <c r="M3" s="219"/>
      <c r="N3" s="219"/>
      <c r="O3" s="219"/>
      <c r="P3" s="219"/>
      <c r="Q3" s="219"/>
    </row>
    <row r="4" spans="1:18" x14ac:dyDescent="0.25">
      <c r="K4" s="220"/>
    </row>
    <row r="5" spans="1:18" x14ac:dyDescent="0.25">
      <c r="A5" s="221" t="s">
        <v>411</v>
      </c>
      <c r="B5" s="221" t="s">
        <v>412</v>
      </c>
      <c r="C5" s="221" t="s">
        <v>413</v>
      </c>
      <c r="D5" s="222" t="s">
        <v>414</v>
      </c>
      <c r="E5" s="222"/>
      <c r="F5" s="222"/>
      <c r="G5" s="222"/>
      <c r="H5" s="223"/>
      <c r="I5" s="222"/>
      <c r="J5" s="222"/>
      <c r="K5" s="222"/>
      <c r="L5" s="222"/>
      <c r="M5" s="222"/>
      <c r="N5" s="222"/>
      <c r="O5" s="222"/>
      <c r="P5" s="222"/>
      <c r="Q5" s="221" t="s">
        <v>415</v>
      </c>
    </row>
    <row r="6" spans="1:18" s="227" customFormat="1" ht="15" customHeight="1" x14ac:dyDescent="0.25">
      <c r="A6" s="221"/>
      <c r="B6" s="221"/>
      <c r="C6" s="221"/>
      <c r="D6" s="224" t="s">
        <v>416</v>
      </c>
      <c r="E6" s="224" t="s">
        <v>417</v>
      </c>
      <c r="F6" s="224" t="s">
        <v>418</v>
      </c>
      <c r="G6" s="224" t="s">
        <v>419</v>
      </c>
      <c r="H6" s="225"/>
      <c r="I6" s="221" t="s">
        <v>420</v>
      </c>
      <c r="J6" s="221"/>
      <c r="K6" s="221" t="s">
        <v>421</v>
      </c>
      <c r="L6" s="221"/>
      <c r="M6" s="221"/>
      <c r="N6" s="221"/>
      <c r="O6" s="226" t="s">
        <v>64</v>
      </c>
      <c r="P6" s="226"/>
      <c r="Q6" s="221"/>
    </row>
    <row r="7" spans="1:18" s="227" customFormat="1" ht="15" customHeight="1" x14ac:dyDescent="0.25">
      <c r="A7" s="221"/>
      <c r="B7" s="221"/>
      <c r="C7" s="221"/>
      <c r="D7" s="224"/>
      <c r="E7" s="224"/>
      <c r="F7" s="224"/>
      <c r="G7" s="224"/>
      <c r="H7" s="225"/>
      <c r="I7" s="221"/>
      <c r="J7" s="221"/>
      <c r="K7" s="228" t="s">
        <v>422</v>
      </c>
      <c r="L7" s="228"/>
      <c r="M7" s="221" t="s">
        <v>423</v>
      </c>
      <c r="N7" s="221"/>
      <c r="O7" s="226" t="s">
        <v>424</v>
      </c>
      <c r="P7" s="226" t="s">
        <v>425</v>
      </c>
      <c r="Q7" s="221"/>
    </row>
    <row r="8" spans="1:18" s="227" customFormat="1" x14ac:dyDescent="0.25">
      <c r="A8" s="221"/>
      <c r="B8" s="221"/>
      <c r="C8" s="221"/>
      <c r="D8" s="224"/>
      <c r="E8" s="224"/>
      <c r="F8" s="224"/>
      <c r="G8" s="224"/>
      <c r="H8" s="225"/>
      <c r="I8" s="229" t="s">
        <v>1</v>
      </c>
      <c r="J8" s="229" t="s">
        <v>0</v>
      </c>
      <c r="K8" s="230" t="s">
        <v>1</v>
      </c>
      <c r="L8" s="230" t="s">
        <v>0</v>
      </c>
      <c r="M8" s="225" t="s">
        <v>1</v>
      </c>
      <c r="N8" s="225" t="s">
        <v>0</v>
      </c>
      <c r="O8" s="226"/>
      <c r="P8" s="226"/>
      <c r="Q8" s="221"/>
    </row>
    <row r="9" spans="1:18" s="227" customFormat="1" ht="30" x14ac:dyDescent="0.25">
      <c r="A9" s="231" t="s">
        <v>426</v>
      </c>
      <c r="B9" s="231" t="s">
        <v>427</v>
      </c>
      <c r="C9" s="232" t="s">
        <v>428</v>
      </c>
      <c r="D9" s="233"/>
      <c r="E9" s="233"/>
      <c r="F9" s="233"/>
      <c r="G9" s="233"/>
      <c r="H9" s="233"/>
      <c r="I9" s="234">
        <f>SUM(I11:I16)</f>
        <v>7081481.4999999991</v>
      </c>
      <c r="J9" s="234">
        <f t="shared" ref="J9:P9" si="0">SUM(J11:J16)</f>
        <v>6947859.05057</v>
      </c>
      <c r="K9" s="234">
        <f>SUM(K11:K16)</f>
        <v>7502787.2000000011</v>
      </c>
      <c r="L9" s="234">
        <f>SUM(L11:L16)</f>
        <v>7602607.35726</v>
      </c>
      <c r="M9" s="234">
        <f t="shared" si="0"/>
        <v>7502787.2000000011</v>
      </c>
      <c r="N9" s="234">
        <f t="shared" si="0"/>
        <v>7602607.35726</v>
      </c>
      <c r="O9" s="234">
        <f t="shared" si="0"/>
        <v>6527738.1999999993</v>
      </c>
      <c r="P9" s="234">
        <f t="shared" si="0"/>
        <v>6267487.3999999985</v>
      </c>
      <c r="Q9" s="233"/>
      <c r="R9" s="235"/>
    </row>
    <row r="10" spans="1:18" s="227" customFormat="1" x14ac:dyDescent="0.25">
      <c r="A10" s="231"/>
      <c r="B10" s="231"/>
      <c r="C10" s="236" t="s">
        <v>429</v>
      </c>
      <c r="D10" s="225"/>
      <c r="E10" s="225"/>
      <c r="F10" s="225"/>
      <c r="G10" s="225"/>
      <c r="H10" s="225"/>
      <c r="I10" s="237"/>
      <c r="J10" s="237"/>
      <c r="K10" s="237"/>
      <c r="L10" s="237"/>
      <c r="M10" s="237"/>
      <c r="N10" s="237"/>
      <c r="O10" s="237"/>
      <c r="P10" s="237"/>
      <c r="Q10" s="225"/>
      <c r="R10" s="235"/>
    </row>
    <row r="11" spans="1:18" s="227" customFormat="1" ht="46.5" customHeight="1" x14ac:dyDescent="0.25">
      <c r="A11" s="231"/>
      <c r="B11" s="231"/>
      <c r="C11" s="236" t="s">
        <v>430</v>
      </c>
      <c r="D11" s="225">
        <v>121</v>
      </c>
      <c r="E11" s="225"/>
      <c r="F11" s="225"/>
      <c r="G11" s="225"/>
      <c r="H11" s="225"/>
      <c r="I11" s="237">
        <f>I22+I76+I92+I105+I114+I128+I145+I138</f>
        <v>5737786.0999999996</v>
      </c>
      <c r="J11" s="237">
        <f>J22+J76+J92+J105+J114+J128+J145+J138</f>
        <v>5629110.7505700001</v>
      </c>
      <c r="K11" s="237">
        <f t="shared" ref="K11:P11" si="1">K20+K76+K92+K105+K114+K128+K145+K138</f>
        <v>6081953.3000000007</v>
      </c>
      <c r="L11" s="237">
        <f t="shared" si="1"/>
        <v>6181537.1572599998</v>
      </c>
      <c r="M11" s="237">
        <f t="shared" si="1"/>
        <v>6081953.3000000007</v>
      </c>
      <c r="N11" s="237">
        <f t="shared" si="1"/>
        <v>6181537.1572599998</v>
      </c>
      <c r="O11" s="237">
        <f t="shared" si="1"/>
        <v>5281704.3999999994</v>
      </c>
      <c r="P11" s="237">
        <f t="shared" si="1"/>
        <v>5055458.3999999994</v>
      </c>
      <c r="Q11" s="225"/>
      <c r="R11" s="238"/>
    </row>
    <row r="12" spans="1:18" s="227" customFormat="1" ht="45" x14ac:dyDescent="0.25">
      <c r="A12" s="231"/>
      <c r="B12" s="231"/>
      <c r="C12" s="236" t="s">
        <v>431</v>
      </c>
      <c r="D12" s="225">
        <v>120</v>
      </c>
      <c r="E12" s="225"/>
      <c r="F12" s="225"/>
      <c r="G12" s="225"/>
      <c r="H12" s="225"/>
      <c r="I12" s="237">
        <f t="shared" ref="I12:P12" si="2">I71+I155</f>
        <v>1203679.0999999999</v>
      </c>
      <c r="J12" s="237">
        <f t="shared" si="2"/>
        <v>1179102.7</v>
      </c>
      <c r="K12" s="237">
        <f t="shared" si="2"/>
        <v>1230866.8999999999</v>
      </c>
      <c r="L12" s="237">
        <f t="shared" si="2"/>
        <v>1229454.8</v>
      </c>
      <c r="M12" s="237">
        <f t="shared" si="2"/>
        <v>1230866.8999999999</v>
      </c>
      <c r="N12" s="237">
        <f t="shared" si="2"/>
        <v>1229454.8</v>
      </c>
      <c r="O12" s="237">
        <f t="shared" si="2"/>
        <v>1051827.3</v>
      </c>
      <c r="P12" s="237">
        <f t="shared" si="2"/>
        <v>1033827.3</v>
      </c>
      <c r="Q12" s="225"/>
      <c r="R12" s="238"/>
    </row>
    <row r="13" spans="1:18" s="227" customFormat="1" ht="33.75" customHeight="1" x14ac:dyDescent="0.25">
      <c r="A13" s="231"/>
      <c r="B13" s="231"/>
      <c r="C13" s="236" t="s">
        <v>432</v>
      </c>
      <c r="D13" s="239" t="s">
        <v>433</v>
      </c>
      <c r="E13" s="225"/>
      <c r="F13" s="225"/>
      <c r="G13" s="225"/>
      <c r="H13" s="225"/>
      <c r="I13" s="237">
        <f t="shared" ref="I13:P13" si="3">I124</f>
        <v>45890</v>
      </c>
      <c r="J13" s="237">
        <f t="shared" si="3"/>
        <v>45890</v>
      </c>
      <c r="K13" s="237">
        <f t="shared" si="3"/>
        <v>81700</v>
      </c>
      <c r="L13" s="237">
        <f t="shared" si="3"/>
        <v>77665</v>
      </c>
      <c r="M13" s="237">
        <f t="shared" si="3"/>
        <v>81700</v>
      </c>
      <c r="N13" s="237">
        <f t="shared" si="3"/>
        <v>77665</v>
      </c>
      <c r="O13" s="237">
        <f t="shared" si="3"/>
        <v>40000</v>
      </c>
      <c r="P13" s="237">
        <f t="shared" si="3"/>
        <v>40000</v>
      </c>
      <c r="Q13" s="225"/>
      <c r="R13" s="238"/>
    </row>
    <row r="14" spans="1:18" s="227" customFormat="1" ht="33.75" customHeight="1" x14ac:dyDescent="0.25">
      <c r="A14" s="231"/>
      <c r="B14" s="231"/>
      <c r="C14" s="236" t="s">
        <v>434</v>
      </c>
      <c r="D14" s="239" t="s">
        <v>435</v>
      </c>
      <c r="E14" s="225"/>
      <c r="F14" s="225"/>
      <c r="G14" s="225"/>
      <c r="H14" s="225"/>
      <c r="I14" s="237"/>
      <c r="J14" s="237"/>
      <c r="K14" s="237"/>
      <c r="L14" s="237"/>
      <c r="M14" s="237"/>
      <c r="N14" s="237"/>
      <c r="O14" s="237">
        <f>O137</f>
        <v>47610.9</v>
      </c>
      <c r="P14" s="237">
        <f>P137</f>
        <v>49606.1</v>
      </c>
      <c r="Q14" s="225"/>
      <c r="R14" s="238"/>
    </row>
    <row r="15" spans="1:18" s="227" customFormat="1" ht="60" x14ac:dyDescent="0.25">
      <c r="A15" s="231"/>
      <c r="B15" s="231"/>
      <c r="C15" s="236" t="s">
        <v>436</v>
      </c>
      <c r="D15" s="239" t="s">
        <v>437</v>
      </c>
      <c r="E15" s="225"/>
      <c r="F15" s="225"/>
      <c r="G15" s="225"/>
      <c r="H15" s="225"/>
      <c r="I15" s="237">
        <f>I70</f>
        <v>1500</v>
      </c>
      <c r="J15" s="237">
        <f>J70</f>
        <v>1500</v>
      </c>
      <c r="K15" s="237"/>
      <c r="L15" s="237"/>
      <c r="M15" s="237"/>
      <c r="N15" s="237"/>
      <c r="O15" s="237"/>
      <c r="P15" s="237"/>
      <c r="Q15" s="225"/>
      <c r="R15" s="238"/>
    </row>
    <row r="16" spans="1:18" s="227" customFormat="1" ht="82.5" customHeight="1" x14ac:dyDescent="0.25">
      <c r="A16" s="231"/>
      <c r="B16" s="231"/>
      <c r="C16" s="236" t="s">
        <v>438</v>
      </c>
      <c r="D16" s="239" t="s">
        <v>439</v>
      </c>
      <c r="E16" s="225"/>
      <c r="F16" s="225"/>
      <c r="G16" s="225"/>
      <c r="H16" s="225"/>
      <c r="I16" s="237">
        <f t="shared" ref="I16:P16" si="4">I152</f>
        <v>92626.3</v>
      </c>
      <c r="J16" s="237">
        <f t="shared" si="4"/>
        <v>92255.6</v>
      </c>
      <c r="K16" s="237">
        <f t="shared" si="4"/>
        <v>108267</v>
      </c>
      <c r="L16" s="237">
        <f t="shared" si="4"/>
        <v>113950.39999999999</v>
      </c>
      <c r="M16" s="237">
        <f t="shared" si="4"/>
        <v>108267</v>
      </c>
      <c r="N16" s="237">
        <f t="shared" si="4"/>
        <v>113950.39999999999</v>
      </c>
      <c r="O16" s="237">
        <f t="shared" si="4"/>
        <v>106595.59999999999</v>
      </c>
      <c r="P16" s="237">
        <f t="shared" si="4"/>
        <v>88595.599999999991</v>
      </c>
      <c r="Q16" s="225"/>
      <c r="R16" s="238"/>
    </row>
    <row r="17" spans="1:18" s="227" customFormat="1" ht="36" hidden="1" customHeight="1" x14ac:dyDescent="0.25">
      <c r="A17" s="231"/>
      <c r="B17" s="231"/>
      <c r="C17" s="236" t="s">
        <v>440</v>
      </c>
      <c r="D17" s="240" t="s">
        <v>441</v>
      </c>
      <c r="E17" s="225"/>
      <c r="F17" s="225"/>
      <c r="G17" s="225"/>
      <c r="H17" s="225"/>
      <c r="I17" s="230"/>
      <c r="J17" s="230"/>
      <c r="K17" s="237"/>
      <c r="L17" s="237"/>
      <c r="M17" s="237"/>
      <c r="N17" s="237"/>
      <c r="O17" s="237"/>
      <c r="P17" s="237"/>
      <c r="Q17" s="225"/>
      <c r="R17" s="238"/>
    </row>
    <row r="18" spans="1:18" s="227" customFormat="1" ht="45" hidden="1" x14ac:dyDescent="0.25">
      <c r="A18" s="231"/>
      <c r="B18" s="231"/>
      <c r="C18" s="236" t="s">
        <v>442</v>
      </c>
      <c r="D18" s="240" t="s">
        <v>443</v>
      </c>
      <c r="E18" s="225"/>
      <c r="F18" s="225"/>
      <c r="G18" s="225"/>
      <c r="H18" s="225"/>
      <c r="I18" s="230"/>
      <c r="J18" s="230"/>
      <c r="K18" s="237"/>
      <c r="L18" s="237"/>
      <c r="M18" s="237"/>
      <c r="N18" s="237"/>
      <c r="O18" s="237"/>
      <c r="P18" s="237"/>
      <c r="Q18" s="225"/>
      <c r="R18" s="238"/>
    </row>
    <row r="19" spans="1:18" s="227" customFormat="1" ht="60" hidden="1" x14ac:dyDescent="0.25">
      <c r="A19" s="231"/>
      <c r="B19" s="231"/>
      <c r="C19" s="236" t="s">
        <v>444</v>
      </c>
      <c r="D19" s="240" t="s">
        <v>445</v>
      </c>
      <c r="E19" s="225"/>
      <c r="F19" s="225"/>
      <c r="G19" s="225"/>
      <c r="H19" s="225"/>
      <c r="I19" s="230"/>
      <c r="J19" s="230"/>
      <c r="K19" s="237"/>
      <c r="L19" s="237"/>
      <c r="M19" s="237"/>
      <c r="N19" s="237"/>
      <c r="O19" s="237"/>
      <c r="P19" s="237"/>
      <c r="Q19" s="225"/>
      <c r="R19" s="238"/>
    </row>
    <row r="20" spans="1:18" ht="30" customHeight="1" x14ac:dyDescent="0.25">
      <c r="A20" s="231" t="s">
        <v>446</v>
      </c>
      <c r="B20" s="231" t="s">
        <v>447</v>
      </c>
      <c r="C20" s="232" t="s">
        <v>428</v>
      </c>
      <c r="D20" s="241"/>
      <c r="E20" s="241"/>
      <c r="F20" s="241"/>
      <c r="G20" s="241"/>
      <c r="H20" s="241"/>
      <c r="I20" s="242">
        <f>I22+I70</f>
        <v>2711078.2</v>
      </c>
      <c r="J20" s="242">
        <f>J22+J70</f>
        <v>2669420.6905700001</v>
      </c>
      <c r="K20" s="242">
        <f t="shared" ref="K20:P20" si="5">SUM(K25:K70)</f>
        <v>3716290.9000000008</v>
      </c>
      <c r="L20" s="242">
        <f t="shared" si="5"/>
        <v>3715231.9244399993</v>
      </c>
      <c r="M20" s="242">
        <f t="shared" si="5"/>
        <v>3716290.9000000008</v>
      </c>
      <c r="N20" s="242">
        <f t="shared" si="5"/>
        <v>3715231.9244399993</v>
      </c>
      <c r="O20" s="242">
        <f t="shared" si="5"/>
        <v>2649598.7000000002</v>
      </c>
      <c r="P20" s="242">
        <f t="shared" si="5"/>
        <v>2653830</v>
      </c>
      <c r="Q20" s="243"/>
      <c r="R20" s="238"/>
    </row>
    <row r="21" spans="1:18" s="246" customFormat="1" x14ac:dyDescent="0.25">
      <c r="A21" s="231"/>
      <c r="B21" s="231"/>
      <c r="C21" s="236" t="s">
        <v>429</v>
      </c>
      <c r="D21" s="244"/>
      <c r="E21" s="244"/>
      <c r="F21" s="244"/>
      <c r="G21" s="244"/>
      <c r="H21" s="244"/>
      <c r="I21" s="245"/>
      <c r="J21" s="245"/>
      <c r="K21" s="245"/>
      <c r="L21" s="245"/>
      <c r="M21" s="245"/>
      <c r="N21" s="245"/>
      <c r="O21" s="245"/>
      <c r="P21" s="245"/>
      <c r="Q21" s="244"/>
      <c r="R21" s="238"/>
    </row>
    <row r="22" spans="1:18" s="246" customFormat="1" ht="15" customHeight="1" x14ac:dyDescent="0.25">
      <c r="A22" s="231"/>
      <c r="B22" s="231"/>
      <c r="C22" s="231" t="s">
        <v>430</v>
      </c>
      <c r="D22" s="247">
        <v>121</v>
      </c>
      <c r="E22" s="244"/>
      <c r="F22" s="244"/>
      <c r="G22" s="244"/>
      <c r="H22" s="244"/>
      <c r="I22" s="245">
        <f t="shared" ref="I22:J22" si="6">SUM(I25:I69)</f>
        <v>2709578.2</v>
      </c>
      <c r="J22" s="245">
        <f t="shared" si="6"/>
        <v>2667920.6905700001</v>
      </c>
      <c r="K22" s="245">
        <v>3716290.9000000008</v>
      </c>
      <c r="L22" s="245">
        <v>3715231.9244399993</v>
      </c>
      <c r="M22" s="245">
        <v>3716290.9000000008</v>
      </c>
      <c r="N22" s="245">
        <v>3715231.9244399993</v>
      </c>
      <c r="O22" s="245">
        <v>2649598.7000000002</v>
      </c>
      <c r="P22" s="245">
        <v>2653830</v>
      </c>
      <c r="Q22" s="244"/>
      <c r="R22" s="238"/>
    </row>
    <row r="23" spans="1:18" ht="15" hidden="1" customHeight="1" x14ac:dyDescent="0.25">
      <c r="A23" s="231"/>
      <c r="B23" s="231"/>
      <c r="C23" s="231"/>
      <c r="D23" s="248" t="s">
        <v>448</v>
      </c>
      <c r="E23" s="248"/>
      <c r="F23" s="248"/>
      <c r="G23" s="248"/>
      <c r="H23" s="243"/>
      <c r="I23" s="249">
        <v>925715.3</v>
      </c>
      <c r="J23" s="250">
        <v>925665.79544000002</v>
      </c>
      <c r="K23" s="251"/>
      <c r="L23" s="251"/>
      <c r="M23" s="249"/>
      <c r="N23" s="249"/>
      <c r="O23" s="249"/>
      <c r="P23" s="249"/>
      <c r="Q23" s="243"/>
      <c r="R23" s="238"/>
    </row>
    <row r="24" spans="1:18" ht="15" hidden="1" customHeight="1" x14ac:dyDescent="0.25">
      <c r="A24" s="231"/>
      <c r="B24" s="231"/>
      <c r="C24" s="231"/>
      <c r="D24" s="252" t="s">
        <v>449</v>
      </c>
      <c r="E24" s="253"/>
      <c r="F24" s="253"/>
      <c r="G24" s="253"/>
      <c r="H24" s="254"/>
      <c r="I24" s="255">
        <f>I22-I23</f>
        <v>1783862.9000000001</v>
      </c>
      <c r="J24" s="255">
        <f>J22-J23</f>
        <v>1742254.8951300001</v>
      </c>
      <c r="K24" s="255"/>
      <c r="L24" s="255"/>
      <c r="M24" s="255"/>
      <c r="N24" s="255"/>
      <c r="O24" s="255"/>
      <c r="P24" s="255"/>
      <c r="Q24" s="243"/>
      <c r="R24" s="238"/>
    </row>
    <row r="25" spans="1:18" x14ac:dyDescent="0.25">
      <c r="A25" s="231"/>
      <c r="B25" s="231"/>
      <c r="C25" s="231"/>
      <c r="D25" s="256" t="str">
        <f>'[1]Бюдж роспись'!C14</f>
        <v>121</v>
      </c>
      <c r="E25" s="257" t="str">
        <f>'[1]Бюдж роспись'!D14</f>
        <v>0405</v>
      </c>
      <c r="F25" s="258" t="str">
        <f>'[1]Бюдж роспись'!E14</f>
        <v>14Б00R5431</v>
      </c>
      <c r="G25" s="257" t="str">
        <f>'[1]Бюдж роспись'!F14</f>
        <v>810</v>
      </c>
      <c r="H25" s="259"/>
      <c r="I25" s="260">
        <v>117580.20000000001</v>
      </c>
      <c r="J25" s="260">
        <v>117580.24459000002</v>
      </c>
      <c r="K25" s="260">
        <v>329165</v>
      </c>
      <c r="L25" s="260">
        <v>329164.95548999996</v>
      </c>
      <c r="M25" s="261">
        <v>329165</v>
      </c>
      <c r="N25" s="261">
        <v>329164.95548999996</v>
      </c>
      <c r="O25" s="261">
        <v>274990.09999999998</v>
      </c>
      <c r="P25" s="261">
        <v>273442.09999999998</v>
      </c>
      <c r="Q25" s="243"/>
      <c r="R25" s="238"/>
    </row>
    <row r="26" spans="1:18" x14ac:dyDescent="0.25">
      <c r="A26" s="231"/>
      <c r="B26" s="231"/>
      <c r="C26" s="231"/>
      <c r="D26" s="256" t="str">
        <f>'[1]Бюдж роспись'!C17</f>
        <v>121</v>
      </c>
      <c r="E26" s="257" t="str">
        <f>'[1]Бюдж роспись'!D17</f>
        <v>0405</v>
      </c>
      <c r="F26" s="258" t="str">
        <f>'[1]Бюдж роспись'!E17</f>
        <v>14Б0021720</v>
      </c>
      <c r="G26" s="257" t="str">
        <f>'[1]Бюдж роспись'!F17</f>
        <v>810</v>
      </c>
      <c r="H26" s="259"/>
      <c r="I26" s="260"/>
      <c r="J26" s="260"/>
      <c r="K26" s="260">
        <v>106068.4</v>
      </c>
      <c r="L26" s="260">
        <v>106068.36667</v>
      </c>
      <c r="M26" s="261">
        <v>106068.4</v>
      </c>
      <c r="N26" s="261">
        <v>106068.36667</v>
      </c>
      <c r="O26" s="261">
        <v>0</v>
      </c>
      <c r="P26" s="261">
        <v>0</v>
      </c>
      <c r="Q26" s="243"/>
      <c r="R26" s="238"/>
    </row>
    <row r="27" spans="1:18" x14ac:dyDescent="0.25">
      <c r="A27" s="231"/>
      <c r="B27" s="231"/>
      <c r="C27" s="231"/>
      <c r="D27" s="256" t="str">
        <f>'[1]Бюдж роспись'!C18</f>
        <v>121</v>
      </c>
      <c r="E27" s="257" t="str">
        <f>'[1]Бюдж роспись'!D18</f>
        <v>0405</v>
      </c>
      <c r="F27" s="258" t="str">
        <f>'[1]Бюдж роспись'!E18</f>
        <v>14Б00R5432</v>
      </c>
      <c r="G27" s="257" t="str">
        <f>'[1]Бюдж роспись'!F18</f>
        <v>810</v>
      </c>
      <c r="H27" s="259"/>
      <c r="I27" s="260">
        <v>2392.3000000000002</v>
      </c>
      <c r="J27" s="260">
        <v>2392.29918</v>
      </c>
      <c r="K27" s="260">
        <v>4029.2</v>
      </c>
      <c r="L27" s="260">
        <v>4029.2</v>
      </c>
      <c r="M27" s="261">
        <v>4029.2</v>
      </c>
      <c r="N27" s="261">
        <v>4029.2</v>
      </c>
      <c r="O27" s="261">
        <v>4959.2</v>
      </c>
      <c r="P27" s="261">
        <v>4959.2</v>
      </c>
      <c r="Q27" s="243"/>
      <c r="R27" s="238"/>
    </row>
    <row r="28" spans="1:18" x14ac:dyDescent="0.25">
      <c r="A28" s="231"/>
      <c r="B28" s="231"/>
      <c r="C28" s="231"/>
      <c r="D28" s="256" t="s">
        <v>450</v>
      </c>
      <c r="E28" s="257" t="s">
        <v>451</v>
      </c>
      <c r="F28" s="258" t="s">
        <v>453</v>
      </c>
      <c r="G28" s="257" t="s">
        <v>452</v>
      </c>
      <c r="H28" s="259"/>
      <c r="I28" s="260"/>
      <c r="J28" s="260"/>
      <c r="K28" s="260">
        <v>0</v>
      </c>
      <c r="L28" s="260">
        <v>0</v>
      </c>
      <c r="M28" s="261">
        <v>0</v>
      </c>
      <c r="N28" s="261">
        <v>0</v>
      </c>
      <c r="O28" s="261">
        <v>5201.6000000000004</v>
      </c>
      <c r="P28" s="261">
        <v>5305.7</v>
      </c>
      <c r="Q28" s="243"/>
      <c r="R28" s="238"/>
    </row>
    <row r="29" spans="1:18" x14ac:dyDescent="0.25">
      <c r="A29" s="231"/>
      <c r="B29" s="231"/>
      <c r="C29" s="231"/>
      <c r="D29" s="256" t="str">
        <f>'[1]Бюдж роспись'!C22</f>
        <v>121</v>
      </c>
      <c r="E29" s="257" t="str">
        <f>'[1]Бюдж роспись'!D22</f>
        <v>0405</v>
      </c>
      <c r="F29" s="258" t="str">
        <f>'[1]Бюдж роспись'!E22</f>
        <v>14Б0022190</v>
      </c>
      <c r="G29" s="257" t="str">
        <f>'[1]Бюдж роспись'!F22</f>
        <v>810</v>
      </c>
      <c r="H29" s="259"/>
      <c r="I29" s="260"/>
      <c r="J29" s="260"/>
      <c r="K29" s="260">
        <v>30468.5</v>
      </c>
      <c r="L29" s="260">
        <v>30468.470850000002</v>
      </c>
      <c r="M29" s="261">
        <v>30468.5</v>
      </c>
      <c r="N29" s="261">
        <v>30468.470850000002</v>
      </c>
      <c r="O29" s="261">
        <v>0</v>
      </c>
      <c r="P29" s="261">
        <v>0</v>
      </c>
      <c r="Q29" s="243"/>
      <c r="R29" s="238"/>
    </row>
    <row r="30" spans="1:18" x14ac:dyDescent="0.25">
      <c r="A30" s="231"/>
      <c r="B30" s="231"/>
      <c r="C30" s="231"/>
      <c r="D30" s="256" t="str">
        <f>'[1]Бюдж роспись'!C23</f>
        <v>121</v>
      </c>
      <c r="E30" s="257" t="str">
        <f>'[1]Бюдж роспись'!D23</f>
        <v>0405</v>
      </c>
      <c r="F30" s="258" t="str">
        <f>'[1]Бюдж роспись'!E23</f>
        <v>14Б0024310</v>
      </c>
      <c r="G30" s="257" t="str">
        <f>'[1]Бюдж роспись'!F23</f>
        <v>810</v>
      </c>
      <c r="H30" s="259"/>
      <c r="I30" s="260"/>
      <c r="J30" s="260"/>
      <c r="K30" s="260">
        <v>11715.9</v>
      </c>
      <c r="L30" s="260">
        <v>11715.8961</v>
      </c>
      <c r="M30" s="261">
        <v>11715.9</v>
      </c>
      <c r="N30" s="261">
        <v>11715.8961</v>
      </c>
      <c r="O30" s="261">
        <v>0</v>
      </c>
      <c r="P30" s="261">
        <v>0</v>
      </c>
      <c r="Q30" s="243"/>
      <c r="R30" s="238"/>
    </row>
    <row r="31" spans="1:18" x14ac:dyDescent="0.25">
      <c r="A31" s="231"/>
      <c r="B31" s="231"/>
      <c r="C31" s="231"/>
      <c r="D31" s="256" t="str">
        <f>'[1]Бюдж роспись'!C24</f>
        <v>121</v>
      </c>
      <c r="E31" s="257" t="str">
        <f>'[1]Бюдж роспись'!D24</f>
        <v>0405</v>
      </c>
      <c r="F31" s="258" t="str">
        <f>'[1]Бюдж роспись'!E24</f>
        <v>14Б0021710</v>
      </c>
      <c r="G31" s="257" t="str">
        <f>'[1]Бюдж роспись'!F24</f>
        <v>810</v>
      </c>
      <c r="H31" s="259"/>
      <c r="I31" s="262">
        <v>147723.20000000001</v>
      </c>
      <c r="J31" s="260">
        <f>I31</f>
        <v>147723.20000000001</v>
      </c>
      <c r="K31" s="260">
        <v>45462.5</v>
      </c>
      <c r="L31" s="260">
        <v>45462.479939999997</v>
      </c>
      <c r="M31" s="261">
        <v>45462.5</v>
      </c>
      <c r="N31" s="261">
        <v>45462.479939999997</v>
      </c>
      <c r="O31" s="261">
        <v>0</v>
      </c>
      <c r="P31" s="261">
        <v>0</v>
      </c>
      <c r="Q31" s="243"/>
      <c r="R31" s="238"/>
    </row>
    <row r="32" spans="1:18" x14ac:dyDescent="0.25">
      <c r="A32" s="231"/>
      <c r="B32" s="231"/>
      <c r="C32" s="231"/>
      <c r="D32" s="256" t="str">
        <f>'[1]Бюдж роспись'!C25</f>
        <v>121</v>
      </c>
      <c r="E32" s="257" t="str">
        <f>'[1]Бюдж роспись'!D25</f>
        <v>0405</v>
      </c>
      <c r="F32" s="258" t="str">
        <f>'[1]Бюдж роспись'!E25</f>
        <v>14Б0024320</v>
      </c>
      <c r="G32" s="257" t="str">
        <f>'[1]Бюдж роспись'!F25</f>
        <v>240</v>
      </c>
      <c r="H32" s="259"/>
      <c r="I32" s="260"/>
      <c r="J32" s="260"/>
      <c r="K32" s="260">
        <v>24740.799999999999</v>
      </c>
      <c r="L32" s="260">
        <v>24740.764999999999</v>
      </c>
      <c r="M32" s="261">
        <v>24740.799999999999</v>
      </c>
      <c r="N32" s="261">
        <v>24740.764999999999</v>
      </c>
      <c r="O32" s="261">
        <v>23560</v>
      </c>
      <c r="P32" s="261">
        <v>24149</v>
      </c>
      <c r="Q32" s="243"/>
      <c r="R32" s="238"/>
    </row>
    <row r="33" spans="1:18" x14ac:dyDescent="0.25">
      <c r="A33" s="231"/>
      <c r="B33" s="231"/>
      <c r="C33" s="231"/>
      <c r="D33" s="256" t="str">
        <f>'[1]Бюдж роспись'!C26</f>
        <v>121</v>
      </c>
      <c r="E33" s="257" t="str">
        <f>'[1]Бюдж роспись'!D26</f>
        <v>0405</v>
      </c>
      <c r="F33" s="258" t="str">
        <f>'[1]Бюдж роспись'!E26</f>
        <v>14Б0021780</v>
      </c>
      <c r="G33" s="257" t="str">
        <f>'[1]Бюдж роспись'!F26</f>
        <v>810</v>
      </c>
      <c r="H33" s="259"/>
      <c r="I33" s="260">
        <v>78596.2</v>
      </c>
      <c r="J33" s="260">
        <v>76564.800000000003</v>
      </c>
      <c r="K33" s="260">
        <v>96259</v>
      </c>
      <c r="L33" s="260">
        <v>95497.212729999999</v>
      </c>
      <c r="M33" s="261">
        <v>96259</v>
      </c>
      <c r="N33" s="261">
        <v>95497.212729999999</v>
      </c>
      <c r="O33" s="261">
        <v>3522.1</v>
      </c>
      <c r="P33" s="261">
        <v>0</v>
      </c>
      <c r="Q33" s="260"/>
      <c r="R33" s="238"/>
    </row>
    <row r="34" spans="1:18" x14ac:dyDescent="0.25">
      <c r="A34" s="231"/>
      <c r="B34" s="231"/>
      <c r="C34" s="231"/>
      <c r="D34" s="256" t="str">
        <f>'[1]Бюдж роспись'!C27</f>
        <v>121</v>
      </c>
      <c r="E34" s="257" t="str">
        <f>'[1]Бюдж роспись'!D27</f>
        <v>0405</v>
      </c>
      <c r="F34" s="258" t="str">
        <f>'[1]Бюдж роспись'!E27</f>
        <v>14Б00R5410</v>
      </c>
      <c r="G34" s="257" t="str">
        <f>'[1]Бюдж роспись'!F27</f>
        <v>810</v>
      </c>
      <c r="H34" s="259"/>
      <c r="I34" s="260">
        <v>561198.5</v>
      </c>
      <c r="J34" s="260">
        <f>I34</f>
        <v>561198.5</v>
      </c>
      <c r="K34" s="260">
        <v>644957.30000000005</v>
      </c>
      <c r="L34" s="260">
        <v>644881.07337999996</v>
      </c>
      <c r="M34" s="261">
        <v>644957.30000000005</v>
      </c>
      <c r="N34" s="261">
        <v>644881.07337999996</v>
      </c>
      <c r="O34" s="261">
        <v>545250.1</v>
      </c>
      <c r="P34" s="261">
        <v>545250.1</v>
      </c>
      <c r="Q34" s="260"/>
      <c r="R34" s="238"/>
    </row>
    <row r="35" spans="1:18" x14ac:dyDescent="0.25">
      <c r="A35" s="231"/>
      <c r="B35" s="231"/>
      <c r="C35" s="231"/>
      <c r="D35" s="256" t="str">
        <f>'[1]Бюдж роспись'!C32</f>
        <v>121</v>
      </c>
      <c r="E35" s="257" t="str">
        <f>'[1]Бюдж роспись'!D32</f>
        <v>0405</v>
      </c>
      <c r="F35" s="258" t="str">
        <f>'[1]Бюдж роспись'!E32</f>
        <v>14Б00R541F</v>
      </c>
      <c r="G35" s="257" t="str">
        <f>'[1]Бюдж роспись'!F32</f>
        <v>810</v>
      </c>
      <c r="H35" s="259"/>
      <c r="I35" s="260"/>
      <c r="J35" s="260"/>
      <c r="K35" s="260">
        <v>144037.29999999999</v>
      </c>
      <c r="L35" s="260">
        <v>143993.60561</v>
      </c>
      <c r="M35" s="261">
        <v>144037.29999999999</v>
      </c>
      <c r="N35" s="261">
        <v>143993.60561</v>
      </c>
      <c r="O35" s="261"/>
      <c r="P35" s="261"/>
      <c r="Q35" s="260"/>
      <c r="R35" s="238"/>
    </row>
    <row r="36" spans="1:18" x14ac:dyDescent="0.25">
      <c r="A36" s="231" t="s">
        <v>446</v>
      </c>
      <c r="B36" s="231" t="s">
        <v>447</v>
      </c>
      <c r="C36" s="231" t="s">
        <v>430</v>
      </c>
      <c r="D36" s="256" t="str">
        <f>'[1]Бюдж роспись'!C33</f>
        <v>121</v>
      </c>
      <c r="E36" s="257" t="str">
        <f>'[1]Бюдж роспись'!D33</f>
        <v>0405</v>
      </c>
      <c r="F36" s="258" t="str">
        <f>'[1]Бюдж роспись'!E33</f>
        <v>14Б0021880</v>
      </c>
      <c r="G36" s="257" t="str">
        <f>'[1]Бюдж роспись'!F33</f>
        <v>810</v>
      </c>
      <c r="H36" s="259"/>
      <c r="I36" s="260">
        <v>1973.7</v>
      </c>
      <c r="J36" s="260">
        <f>1973.65</f>
        <v>1973.65</v>
      </c>
      <c r="K36" s="260">
        <v>0</v>
      </c>
      <c r="L36" s="260">
        <v>0</v>
      </c>
      <c r="M36" s="261">
        <v>0</v>
      </c>
      <c r="N36" s="261">
        <v>0</v>
      </c>
      <c r="O36" s="261">
        <v>1973.7</v>
      </c>
      <c r="P36" s="261">
        <v>1973.7</v>
      </c>
      <c r="Q36" s="260"/>
      <c r="R36" s="238"/>
    </row>
    <row r="37" spans="1:18" x14ac:dyDescent="0.25">
      <c r="A37" s="231"/>
      <c r="B37" s="231"/>
      <c r="C37" s="231"/>
      <c r="D37" s="256" t="s">
        <v>450</v>
      </c>
      <c r="E37" s="257" t="s">
        <v>451</v>
      </c>
      <c r="F37" s="258" t="s">
        <v>455</v>
      </c>
      <c r="G37" s="257" t="s">
        <v>452</v>
      </c>
      <c r="H37" s="259"/>
      <c r="I37" s="260">
        <v>3003.5</v>
      </c>
      <c r="J37" s="260">
        <v>3003.5</v>
      </c>
      <c r="K37" s="260">
        <v>2940.5</v>
      </c>
      <c r="L37" s="260">
        <v>2940.5127200000002</v>
      </c>
      <c r="M37" s="261">
        <v>2940.5</v>
      </c>
      <c r="N37" s="261">
        <v>2940.5127200000002</v>
      </c>
      <c r="O37" s="261">
        <v>3131.7</v>
      </c>
      <c r="P37" s="261">
        <v>3131.7</v>
      </c>
      <c r="Q37" s="260"/>
      <c r="R37" s="238"/>
    </row>
    <row r="38" spans="1:18" x14ac:dyDescent="0.25">
      <c r="A38" s="231"/>
      <c r="B38" s="231"/>
      <c r="C38" s="231"/>
      <c r="D38" s="256" t="str">
        <f>'[1]Бюдж роспись'!C35</f>
        <v>121</v>
      </c>
      <c r="E38" s="257" t="str">
        <f>'[1]Бюдж роспись'!D35</f>
        <v>0405</v>
      </c>
      <c r="F38" s="258" t="str">
        <f>'[1]Бюдж роспись'!E35</f>
        <v>14Б0024330</v>
      </c>
      <c r="G38" s="257" t="str">
        <f>'[1]Бюдж роспись'!F35</f>
        <v>810</v>
      </c>
      <c r="H38" s="259"/>
      <c r="I38" s="260"/>
      <c r="J38" s="260"/>
      <c r="K38" s="260">
        <v>55744</v>
      </c>
      <c r="L38" s="260">
        <v>55744</v>
      </c>
      <c r="M38" s="261">
        <v>55744</v>
      </c>
      <c r="N38" s="261">
        <v>55744</v>
      </c>
      <c r="O38" s="261">
        <v>55744</v>
      </c>
      <c r="P38" s="261">
        <v>55744</v>
      </c>
      <c r="Q38" s="260"/>
      <c r="R38" s="238"/>
    </row>
    <row r="39" spans="1:18" x14ac:dyDescent="0.25">
      <c r="A39" s="231"/>
      <c r="B39" s="231"/>
      <c r="C39" s="231"/>
      <c r="D39" s="256" t="str">
        <f>'[1]Бюдж роспись'!C36</f>
        <v>121</v>
      </c>
      <c r="E39" s="257" t="str">
        <f>'[1]Бюдж роспись'!D36</f>
        <v>0405</v>
      </c>
      <c r="F39" s="258" t="str">
        <f>'[1]Бюдж роспись'!E36</f>
        <v>14Б0022180</v>
      </c>
      <c r="G39" s="257" t="str">
        <f>'[1]Бюдж роспись'!F36</f>
        <v>810</v>
      </c>
      <c r="H39" s="259"/>
      <c r="I39" s="260"/>
      <c r="J39" s="260"/>
      <c r="K39" s="260">
        <v>22500</v>
      </c>
      <c r="L39" s="260">
        <v>22500</v>
      </c>
      <c r="M39" s="261">
        <v>22500</v>
      </c>
      <c r="N39" s="261">
        <v>22500</v>
      </c>
      <c r="O39" s="261">
        <v>0</v>
      </c>
      <c r="P39" s="261">
        <v>0</v>
      </c>
      <c r="Q39" s="260"/>
      <c r="R39" s="238"/>
    </row>
    <row r="40" spans="1:18" ht="15" customHeight="1" x14ac:dyDescent="0.25">
      <c r="A40" s="231"/>
      <c r="B40" s="231"/>
      <c r="C40" s="231"/>
      <c r="D40" s="256" t="str">
        <f>'[1]Бюдж роспись'!C37</f>
        <v>121</v>
      </c>
      <c r="E40" s="257" t="str">
        <f>'[1]Бюдж роспись'!D37</f>
        <v>0405</v>
      </c>
      <c r="F40" s="258" t="str">
        <f>'[1]Бюдж роспись'!E37</f>
        <v>14Б00R5420</v>
      </c>
      <c r="G40" s="257" t="str">
        <f>'[1]Бюдж роспись'!F37</f>
        <v>810</v>
      </c>
      <c r="H40" s="259"/>
      <c r="I40" s="260">
        <v>513671.5</v>
      </c>
      <c r="J40" s="260">
        <v>513671.5</v>
      </c>
      <c r="K40" s="260">
        <v>210578.2</v>
      </c>
      <c r="L40" s="260">
        <v>210578.13329000003</v>
      </c>
      <c r="M40" s="261">
        <v>210578.2</v>
      </c>
      <c r="N40" s="261">
        <v>210578.13329000003</v>
      </c>
      <c r="O40" s="261">
        <v>875159.29999999993</v>
      </c>
      <c r="P40" s="261">
        <v>877736.6</v>
      </c>
      <c r="Q40" s="260"/>
      <c r="R40" s="238"/>
    </row>
    <row r="41" spans="1:18" x14ac:dyDescent="0.25">
      <c r="A41" s="231"/>
      <c r="B41" s="231"/>
      <c r="C41" s="231"/>
      <c r="D41" s="256" t="str">
        <f>'[1]Бюдж роспись'!C40</f>
        <v>121</v>
      </c>
      <c r="E41" s="257" t="str">
        <f>'[1]Бюдж роспись'!D40</f>
        <v>0405</v>
      </c>
      <c r="F41" s="258" t="str">
        <f>'[1]Бюдж роспись'!E40</f>
        <v>14Б00R543Г</v>
      </c>
      <c r="G41" s="257" t="str">
        <f>'[1]Бюдж роспись'!F40</f>
        <v>810</v>
      </c>
      <c r="H41" s="259"/>
      <c r="I41" s="260">
        <v>11642.3</v>
      </c>
      <c r="J41" s="260">
        <v>11342.5</v>
      </c>
      <c r="K41" s="260">
        <v>11203.3</v>
      </c>
      <c r="L41" s="260">
        <v>11198.04672</v>
      </c>
      <c r="M41" s="261">
        <v>11203.3</v>
      </c>
      <c r="N41" s="261">
        <v>11198.04672</v>
      </c>
      <c r="O41" s="261">
        <v>5104.3</v>
      </c>
      <c r="P41" s="261">
        <v>5206.3999999999996</v>
      </c>
      <c r="Q41" s="260"/>
      <c r="R41" s="238"/>
    </row>
    <row r="42" spans="1:18" x14ac:dyDescent="0.25">
      <c r="A42" s="231"/>
      <c r="B42" s="231"/>
      <c r="C42" s="231"/>
      <c r="D42" s="256" t="str">
        <f>'[1]Бюдж роспись'!C41</f>
        <v>121</v>
      </c>
      <c r="E42" s="257" t="str">
        <f>'[1]Бюдж роспись'!D41</f>
        <v>0405</v>
      </c>
      <c r="F42" s="258" t="str">
        <f>'[1]Бюдж роспись'!E41</f>
        <v>14Б0024050</v>
      </c>
      <c r="G42" s="257" t="str">
        <f>'[1]Бюдж роспись'!F41</f>
        <v>810</v>
      </c>
      <c r="H42" s="259"/>
      <c r="I42" s="260">
        <v>3630</v>
      </c>
      <c r="J42" s="260">
        <v>3536</v>
      </c>
      <c r="K42" s="260">
        <v>735566.8</v>
      </c>
      <c r="L42" s="260">
        <v>735566.82006000006</v>
      </c>
      <c r="M42" s="261">
        <v>735566.8</v>
      </c>
      <c r="N42" s="261">
        <v>735566.82006000006</v>
      </c>
      <c r="O42" s="261">
        <v>8783.7999999999993</v>
      </c>
      <c r="P42" s="261">
        <v>9662.2999999999993</v>
      </c>
      <c r="Q42" s="260"/>
      <c r="R42" s="238"/>
    </row>
    <row r="43" spans="1:18" x14ac:dyDescent="0.25">
      <c r="A43" s="231"/>
      <c r="B43" s="231"/>
      <c r="C43" s="231"/>
      <c r="D43" s="256" t="str">
        <f>'[1]Бюдж роспись'!C42</f>
        <v>121</v>
      </c>
      <c r="E43" s="257" t="str">
        <f>'[1]Бюдж роспись'!D42</f>
        <v>0405</v>
      </c>
      <c r="F43" s="258" t="str">
        <f>'[1]Бюдж роспись'!E42</f>
        <v>14Б0024300</v>
      </c>
      <c r="G43" s="257" t="str">
        <f>'[1]Бюдж роспись'!F42</f>
        <v>810</v>
      </c>
      <c r="H43" s="259"/>
      <c r="I43" s="262">
        <v>82315.600000000006</v>
      </c>
      <c r="J43" s="260">
        <v>50770.400000000001</v>
      </c>
      <c r="K43" s="260">
        <v>108503.1</v>
      </c>
      <c r="L43" s="260">
        <v>108503.175</v>
      </c>
      <c r="M43" s="261">
        <v>108503.1</v>
      </c>
      <c r="N43" s="261">
        <v>108503.175</v>
      </c>
      <c r="O43" s="261">
        <v>93579.6</v>
      </c>
      <c r="P43" s="261">
        <v>100081.9</v>
      </c>
      <c r="Q43" s="243"/>
      <c r="R43" s="238"/>
    </row>
    <row r="44" spans="1:18" x14ac:dyDescent="0.25">
      <c r="A44" s="231"/>
      <c r="B44" s="231"/>
      <c r="C44" s="231"/>
      <c r="D44" s="256" t="str">
        <f>'[1]Бюдж роспись'!C43</f>
        <v>121</v>
      </c>
      <c r="E44" s="257" t="str">
        <f>'[1]Бюдж роспись'!D43</f>
        <v>0405</v>
      </c>
      <c r="F44" s="258" t="str">
        <f>'[1]Бюдж роспись'!E43</f>
        <v>14Б0022160</v>
      </c>
      <c r="G44" s="257" t="str">
        <f>'[1]Бюдж роспись'!F43</f>
        <v>810</v>
      </c>
      <c r="H44" s="259"/>
      <c r="I44" s="262">
        <v>2791</v>
      </c>
      <c r="J44" s="260">
        <f>I44</f>
        <v>2791</v>
      </c>
      <c r="K44" s="260">
        <v>2871</v>
      </c>
      <c r="L44" s="260">
        <v>2871</v>
      </c>
      <c r="M44" s="261">
        <v>2871</v>
      </c>
      <c r="N44" s="261">
        <v>2871</v>
      </c>
      <c r="O44" s="261">
        <v>2871</v>
      </c>
      <c r="P44" s="261">
        <v>2871</v>
      </c>
      <c r="Q44" s="243"/>
      <c r="R44" s="238"/>
    </row>
    <row r="45" spans="1:18" x14ac:dyDescent="0.25">
      <c r="A45" s="231"/>
      <c r="B45" s="231"/>
      <c r="C45" s="231"/>
      <c r="D45" s="256" t="str">
        <f>'[1]Бюдж роспись'!C44</f>
        <v>121</v>
      </c>
      <c r="E45" s="257" t="str">
        <f>'[1]Бюдж роспись'!D44</f>
        <v>0405</v>
      </c>
      <c r="F45" s="258" t="str">
        <f>'[1]Бюдж роспись'!E44</f>
        <v>14Б0024060</v>
      </c>
      <c r="G45" s="257" t="str">
        <f>'[1]Бюдж роспись'!F44</f>
        <v>810</v>
      </c>
      <c r="H45" s="259"/>
      <c r="I45" s="262">
        <v>90310.399999999994</v>
      </c>
      <c r="J45" s="260">
        <f>I45</f>
        <v>90310.399999999994</v>
      </c>
      <c r="K45" s="260">
        <v>117918</v>
      </c>
      <c r="L45" s="260">
        <v>117918</v>
      </c>
      <c r="M45" s="261">
        <v>117918</v>
      </c>
      <c r="N45" s="261">
        <v>117918</v>
      </c>
      <c r="O45" s="261">
        <v>0</v>
      </c>
      <c r="P45" s="261">
        <v>0</v>
      </c>
      <c r="Q45" s="243"/>
      <c r="R45" s="238"/>
    </row>
    <row r="46" spans="1:18" x14ac:dyDescent="0.25">
      <c r="A46" s="231"/>
      <c r="B46" s="231"/>
      <c r="C46" s="231"/>
      <c r="D46" s="256" t="str">
        <f>'[1]Бюдж роспись'!C45</f>
        <v>121</v>
      </c>
      <c r="E46" s="257" t="str">
        <f>'[1]Бюдж роспись'!D45</f>
        <v>0405</v>
      </c>
      <c r="F46" s="258" t="str">
        <f>'[1]Бюдж роспись'!E45</f>
        <v>14Б0024360</v>
      </c>
      <c r="G46" s="257" t="str">
        <f>'[1]Бюдж роспись'!F45</f>
        <v>810</v>
      </c>
      <c r="H46" s="259"/>
      <c r="I46" s="262"/>
      <c r="J46" s="260"/>
      <c r="K46" s="260">
        <v>81469.5</v>
      </c>
      <c r="L46" s="260">
        <v>81469.544999999998</v>
      </c>
      <c r="M46" s="261">
        <v>81469.5</v>
      </c>
      <c r="N46" s="261">
        <v>81469.544999999998</v>
      </c>
      <c r="O46" s="261"/>
      <c r="P46" s="261"/>
      <c r="Q46" s="243"/>
      <c r="R46" s="238"/>
    </row>
    <row r="47" spans="1:18" x14ac:dyDescent="0.25">
      <c r="A47" s="231"/>
      <c r="B47" s="231"/>
      <c r="C47" s="231"/>
      <c r="D47" s="256" t="str">
        <f>'[1]Бюдж роспись'!C46</f>
        <v>121</v>
      </c>
      <c r="E47" s="257" t="str">
        <f>'[1]Бюдж роспись'!D46</f>
        <v>0405</v>
      </c>
      <c r="F47" s="258" t="str">
        <f>'[1]Бюдж роспись'!E46</f>
        <v>14Б0024270</v>
      </c>
      <c r="G47" s="257" t="str">
        <f>'[1]Бюдж роспись'!F46</f>
        <v>810</v>
      </c>
      <c r="H47" s="259"/>
      <c r="I47" s="262">
        <v>85521.1</v>
      </c>
      <c r="J47" s="260">
        <v>85481.600000000006</v>
      </c>
      <c r="K47" s="260">
        <v>44660</v>
      </c>
      <c r="L47" s="260">
        <v>44535.8</v>
      </c>
      <c r="M47" s="261">
        <v>44660</v>
      </c>
      <c r="N47" s="261">
        <v>44535.8</v>
      </c>
      <c r="O47" s="261">
        <v>0</v>
      </c>
      <c r="P47" s="261">
        <v>0</v>
      </c>
      <c r="Q47" s="243"/>
      <c r="R47" s="238"/>
    </row>
    <row r="48" spans="1:18" x14ac:dyDescent="0.25">
      <c r="A48" s="231"/>
      <c r="B48" s="231"/>
      <c r="C48" s="231"/>
      <c r="D48" s="256" t="str">
        <f>'[1]Бюдж роспись'!C47</f>
        <v>121</v>
      </c>
      <c r="E48" s="257" t="str">
        <f>'[1]Бюдж роспись'!D47</f>
        <v>0405</v>
      </c>
      <c r="F48" s="258" t="str">
        <f>'[1]Бюдж роспись'!E47</f>
        <v>14Б00R5435</v>
      </c>
      <c r="G48" s="257" t="str">
        <f>'[1]Бюдж роспись'!F47</f>
        <v>810</v>
      </c>
      <c r="H48" s="259"/>
      <c r="I48" s="262">
        <v>188499.3</v>
      </c>
      <c r="J48" s="260">
        <f>I48</f>
        <v>188499.3</v>
      </c>
      <c r="K48" s="260">
        <v>309113.3</v>
      </c>
      <c r="L48" s="260">
        <v>309113.27016000001</v>
      </c>
      <c r="M48" s="261">
        <v>309113.3</v>
      </c>
      <c r="N48" s="261">
        <v>309113.27016000001</v>
      </c>
      <c r="O48" s="261">
        <v>216953.09999999998</v>
      </c>
      <c r="P48" s="261">
        <v>218501.09999999998</v>
      </c>
      <c r="Q48" s="243"/>
      <c r="R48" s="238"/>
    </row>
    <row r="49" spans="1:18" ht="15" customHeight="1" x14ac:dyDescent="0.25">
      <c r="A49" s="231"/>
      <c r="B49" s="231"/>
      <c r="C49" s="231"/>
      <c r="D49" s="256" t="str">
        <f>'[1]Бюдж роспись'!C50</f>
        <v>121</v>
      </c>
      <c r="E49" s="257" t="str">
        <f>'[1]Бюдж роспись'!D50</f>
        <v>0405</v>
      </c>
      <c r="F49" s="258" t="str">
        <f>'[1]Бюдж роспись'!E50</f>
        <v>14Б0024240</v>
      </c>
      <c r="G49" s="257" t="str">
        <f>'[1]Бюдж роспись'!F50</f>
        <v>810</v>
      </c>
      <c r="H49" s="259"/>
      <c r="I49" s="260">
        <v>3319.9</v>
      </c>
      <c r="J49" s="260">
        <v>3287.9</v>
      </c>
      <c r="K49" s="260">
        <v>6585</v>
      </c>
      <c r="L49" s="260">
        <v>6585</v>
      </c>
      <c r="M49" s="261">
        <v>6585</v>
      </c>
      <c r="N49" s="261">
        <v>6585</v>
      </c>
      <c r="O49" s="261">
        <v>6585</v>
      </c>
      <c r="P49" s="261">
        <v>6585</v>
      </c>
      <c r="Q49" s="260"/>
      <c r="R49" s="238"/>
    </row>
    <row r="50" spans="1:18" x14ac:dyDescent="0.25">
      <c r="A50" s="231"/>
      <c r="B50" s="231"/>
      <c r="C50" s="231"/>
      <c r="D50" s="256" t="str">
        <f>'[1]Бюдж роспись'!C51</f>
        <v>121</v>
      </c>
      <c r="E50" s="257" t="str">
        <f>'[1]Бюдж роспись'!D51</f>
        <v>0405</v>
      </c>
      <c r="F50" s="258" t="str">
        <f>'[1]Бюдж роспись'!E51</f>
        <v>14Б0022120</v>
      </c>
      <c r="G50" s="257" t="str">
        <f>'[1]Бюдж роспись'!F51</f>
        <v>810</v>
      </c>
      <c r="H50" s="259"/>
      <c r="I50" s="260"/>
      <c r="J50" s="260"/>
      <c r="K50" s="260">
        <v>1000</v>
      </c>
      <c r="L50" s="260">
        <v>1000</v>
      </c>
      <c r="M50" s="261">
        <v>1000</v>
      </c>
      <c r="N50" s="261">
        <v>1000</v>
      </c>
      <c r="O50" s="261">
        <v>0</v>
      </c>
      <c r="P50" s="261">
        <v>0</v>
      </c>
      <c r="Q50" s="260"/>
      <c r="R50" s="238"/>
    </row>
    <row r="51" spans="1:18" x14ac:dyDescent="0.25">
      <c r="A51" s="231"/>
      <c r="B51" s="231"/>
      <c r="C51" s="231"/>
      <c r="D51" s="256" t="str">
        <f>'[1]Бюдж роспись'!C52</f>
        <v>121</v>
      </c>
      <c r="E51" s="257" t="str">
        <f>'[1]Бюдж роспись'!D52</f>
        <v>0405</v>
      </c>
      <c r="F51" s="258" t="str">
        <f>'[1]Бюдж роспись'!E52</f>
        <v>14Б0024220</v>
      </c>
      <c r="G51" s="257" t="str">
        <f>'[1]Бюдж роспись'!F52</f>
        <v>810</v>
      </c>
      <c r="H51" s="259"/>
      <c r="I51" s="260">
        <v>0</v>
      </c>
      <c r="J51" s="260">
        <f>I51</f>
        <v>0</v>
      </c>
      <c r="K51" s="260">
        <v>54874.9</v>
      </c>
      <c r="L51" s="260">
        <v>54874.90036</v>
      </c>
      <c r="M51" s="261">
        <v>54874.9</v>
      </c>
      <c r="N51" s="261">
        <v>54874.90036</v>
      </c>
      <c r="O51" s="261">
        <v>76849.5</v>
      </c>
      <c r="P51" s="261">
        <v>73849.5</v>
      </c>
      <c r="Q51" s="260"/>
      <c r="R51" s="238"/>
    </row>
    <row r="52" spans="1:18" x14ac:dyDescent="0.25">
      <c r="A52" s="231"/>
      <c r="B52" s="231"/>
      <c r="C52" s="231"/>
      <c r="D52" s="256" t="str">
        <f>'[1]Бюдж роспись'!C53</f>
        <v>121</v>
      </c>
      <c r="E52" s="257" t="str">
        <f>'[1]Бюдж роспись'!D53</f>
        <v>0405</v>
      </c>
      <c r="F52" s="258" t="str">
        <f>'[1]Бюдж роспись'!E53</f>
        <v>14Б0024340</v>
      </c>
      <c r="G52" s="257" t="str">
        <f>'[1]Бюдж роспись'!F53</f>
        <v>810</v>
      </c>
      <c r="H52" s="259"/>
      <c r="I52" s="260"/>
      <c r="J52" s="260"/>
      <c r="K52" s="260">
        <v>625.70000000000005</v>
      </c>
      <c r="L52" s="260">
        <v>625.63073999999995</v>
      </c>
      <c r="M52" s="261">
        <v>625.70000000000005</v>
      </c>
      <c r="N52" s="261">
        <v>625.63073999999995</v>
      </c>
      <c r="O52" s="261">
        <v>0</v>
      </c>
      <c r="P52" s="261">
        <v>0</v>
      </c>
      <c r="Q52" s="260"/>
      <c r="R52" s="238"/>
    </row>
    <row r="53" spans="1:18" x14ac:dyDescent="0.25">
      <c r="A53" s="231"/>
      <c r="B53" s="231"/>
      <c r="C53" s="231"/>
      <c r="D53" s="256" t="str">
        <f>'[1]Бюдж роспись'!C54</f>
        <v>121</v>
      </c>
      <c r="E53" s="257" t="str">
        <f>'[1]Бюдж роспись'!D54</f>
        <v>0405</v>
      </c>
      <c r="F53" s="258" t="str">
        <f>'[1]Бюдж роспись'!E54</f>
        <v>14Б0024350</v>
      </c>
      <c r="G53" s="257" t="str">
        <f>'[1]Бюдж роспись'!F54</f>
        <v>810</v>
      </c>
      <c r="H53" s="259"/>
      <c r="I53" s="260"/>
      <c r="J53" s="260"/>
      <c r="K53" s="260">
        <v>23953.4</v>
      </c>
      <c r="L53" s="260">
        <v>23905.818190000002</v>
      </c>
      <c r="M53" s="261">
        <v>23953.4</v>
      </c>
      <c r="N53" s="261">
        <v>23905.818190000002</v>
      </c>
      <c r="O53" s="261">
        <v>0</v>
      </c>
      <c r="P53" s="261">
        <v>0</v>
      </c>
      <c r="Q53" s="260"/>
      <c r="R53" s="238"/>
    </row>
    <row r="54" spans="1:18" x14ac:dyDescent="0.25">
      <c r="A54" s="231"/>
      <c r="B54" s="231"/>
      <c r="C54" s="231"/>
      <c r="D54" s="256" t="str">
        <f>'[1]Бюдж роспись'!C55</f>
        <v>121</v>
      </c>
      <c r="E54" s="257" t="str">
        <f>'[1]Бюдж роспись'!D55</f>
        <v>0405</v>
      </c>
      <c r="F54" s="258" t="str">
        <f>'[1]Бюдж роспись'!E55</f>
        <v>14Б0021730</v>
      </c>
      <c r="G54" s="257" t="str">
        <f>'[1]Бюдж роспись'!F55</f>
        <v>810</v>
      </c>
      <c r="H54" s="259"/>
      <c r="I54" s="243"/>
      <c r="J54" s="243"/>
      <c r="K54" s="260">
        <v>263416</v>
      </c>
      <c r="L54" s="260">
        <v>263415.96146000002</v>
      </c>
      <c r="M54" s="261">
        <v>263416</v>
      </c>
      <c r="N54" s="261">
        <v>263415.96146000002</v>
      </c>
      <c r="O54" s="261">
        <v>0</v>
      </c>
      <c r="P54" s="261">
        <v>0</v>
      </c>
      <c r="Q54" s="260"/>
      <c r="R54" s="238"/>
    </row>
    <row r="55" spans="1:18" ht="15" customHeight="1" x14ac:dyDescent="0.25">
      <c r="A55" s="231"/>
      <c r="B55" s="231"/>
      <c r="C55" s="231"/>
      <c r="D55" s="256" t="str">
        <f>'[1]Бюдж роспись'!C56</f>
        <v>121</v>
      </c>
      <c r="E55" s="257" t="str">
        <f>'[1]Бюдж роспись'!D56</f>
        <v>0405</v>
      </c>
      <c r="F55" s="258" t="str">
        <f>'[1]Бюдж роспись'!E56</f>
        <v>14Б00R543Д</v>
      </c>
      <c r="G55" s="257" t="str">
        <f>'[1]Бюдж роспись'!F56</f>
        <v>810</v>
      </c>
      <c r="H55" s="259"/>
      <c r="I55" s="260">
        <v>145620.20000000001</v>
      </c>
      <c r="J55" s="260">
        <f>I55</f>
        <v>145620.20000000001</v>
      </c>
      <c r="K55" s="260">
        <v>41481.699999999997</v>
      </c>
      <c r="L55" s="260">
        <v>41481.69</v>
      </c>
      <c r="M55" s="261">
        <v>41481.699999999997</v>
      </c>
      <c r="N55" s="261">
        <v>41481.69</v>
      </c>
      <c r="O55" s="261">
        <v>108000</v>
      </c>
      <c r="P55" s="261">
        <v>108000</v>
      </c>
      <c r="Q55" s="260"/>
      <c r="R55" s="238"/>
    </row>
    <row r="56" spans="1:18" x14ac:dyDescent="0.25">
      <c r="A56" s="231"/>
      <c r="B56" s="231"/>
      <c r="C56" s="231"/>
      <c r="D56" s="256" t="str">
        <f>'[1]Бюдж роспись'!C57</f>
        <v>121</v>
      </c>
      <c r="E56" s="257" t="str">
        <f>'[1]Бюдж роспись'!D57</f>
        <v>0405</v>
      </c>
      <c r="F56" s="258" t="str">
        <f>'[1]Бюдж роспись'!E57</f>
        <v>14Б00R543Е</v>
      </c>
      <c r="G56" s="257" t="str">
        <f>'[1]Бюдж роспись'!F57</f>
        <v>810</v>
      </c>
      <c r="H56" s="259"/>
      <c r="I56" s="260">
        <v>38170.800000000003</v>
      </c>
      <c r="J56" s="260">
        <v>38170.800000000003</v>
      </c>
      <c r="K56" s="260">
        <v>22159.200000000001</v>
      </c>
      <c r="L56" s="260">
        <v>22159.241000000002</v>
      </c>
      <c r="M56" s="261">
        <v>22159.200000000001</v>
      </c>
      <c r="N56" s="261">
        <v>22159.241000000002</v>
      </c>
      <c r="O56" s="261">
        <v>60000</v>
      </c>
      <c r="P56" s="261">
        <v>60000</v>
      </c>
      <c r="Q56" s="260"/>
      <c r="R56" s="238"/>
    </row>
    <row r="57" spans="1:18" x14ac:dyDescent="0.25">
      <c r="A57" s="231"/>
      <c r="B57" s="231"/>
      <c r="C57" s="231"/>
      <c r="D57" s="256" t="str">
        <f>'[1]Бюдж роспись'!C60</f>
        <v>121</v>
      </c>
      <c r="E57" s="257" t="str">
        <f>'[1]Бюдж роспись'!D60</f>
        <v>0405</v>
      </c>
      <c r="F57" s="258" t="str">
        <f>'[1]Бюдж роспись'!E60</f>
        <v>14Б00R543Ж</v>
      </c>
      <c r="G57" s="257" t="str">
        <f>'[1]Бюдж роспись'!F60</f>
        <v>810</v>
      </c>
      <c r="H57" s="259"/>
      <c r="I57" s="260">
        <v>12379.8</v>
      </c>
      <c r="J57" s="260">
        <v>11073.3</v>
      </c>
      <c r="K57" s="260">
        <v>70000</v>
      </c>
      <c r="L57" s="260">
        <v>70000</v>
      </c>
      <c r="M57" s="261">
        <v>70000</v>
      </c>
      <c r="N57" s="261">
        <v>70000</v>
      </c>
      <c r="O57" s="261">
        <v>201395.1</v>
      </c>
      <c r="P57" s="261">
        <v>202200.1</v>
      </c>
      <c r="Q57" s="260"/>
      <c r="R57" s="238"/>
    </row>
    <row r="58" spans="1:18" x14ac:dyDescent="0.25">
      <c r="A58" s="231"/>
      <c r="B58" s="231"/>
      <c r="C58" s="231"/>
      <c r="D58" s="256" t="str">
        <f>'[1]Бюдж роспись'!C63</f>
        <v>121</v>
      </c>
      <c r="E58" s="257" t="str">
        <f>'[1]Бюдж роспись'!D63</f>
        <v>0405</v>
      </c>
      <c r="F58" s="258" t="str">
        <f>'[1]Бюдж роспись'!E63</f>
        <v>14Б0022900</v>
      </c>
      <c r="G58" s="257" t="str">
        <f>'[1]Бюдж роспись'!F63</f>
        <v>810</v>
      </c>
      <c r="H58" s="259"/>
      <c r="I58" s="260">
        <v>71238.3</v>
      </c>
      <c r="J58" s="260">
        <v>71233.5</v>
      </c>
      <c r="K58" s="260">
        <v>86698.2</v>
      </c>
      <c r="L58" s="260">
        <v>86698.186700000006</v>
      </c>
      <c r="M58" s="261">
        <v>86698.2</v>
      </c>
      <c r="N58" s="261">
        <v>86698.186700000006</v>
      </c>
      <c r="O58" s="261">
        <v>68542</v>
      </c>
      <c r="P58" s="261">
        <v>68542</v>
      </c>
      <c r="Q58" s="260"/>
      <c r="R58" s="238"/>
    </row>
    <row r="59" spans="1:18" x14ac:dyDescent="0.25">
      <c r="A59" s="231"/>
      <c r="B59" s="231"/>
      <c r="C59" s="231"/>
      <c r="D59" s="256" t="str">
        <f>'[1]Бюдж роспись'!C64</f>
        <v>121</v>
      </c>
      <c r="E59" s="257" t="str">
        <f>'[1]Бюдж роспись'!D64</f>
        <v>0405</v>
      </c>
      <c r="F59" s="258" t="str">
        <f>'[1]Бюдж роспись'!E64</f>
        <v>14Б00R543Б</v>
      </c>
      <c r="G59" s="257" t="str">
        <f>'[1]Бюдж роспись'!F64</f>
        <v>530, 810</v>
      </c>
      <c r="H59" s="259"/>
      <c r="I59" s="260">
        <v>18236</v>
      </c>
      <c r="J59" s="260">
        <v>18120.400000000001</v>
      </c>
      <c r="K59" s="260">
        <v>5525.2</v>
      </c>
      <c r="L59" s="260">
        <v>5525.1672699999999</v>
      </c>
      <c r="M59" s="261">
        <v>5525.2</v>
      </c>
      <c r="N59" s="261">
        <v>5525.1672699999999</v>
      </c>
      <c r="O59" s="261">
        <v>1443.5</v>
      </c>
      <c r="P59" s="261">
        <v>638.6</v>
      </c>
      <c r="Q59" s="260"/>
      <c r="R59" s="238"/>
    </row>
    <row r="60" spans="1:18" ht="15" customHeight="1" x14ac:dyDescent="0.25">
      <c r="A60" s="231"/>
      <c r="B60" s="231"/>
      <c r="C60" s="231"/>
      <c r="D60" s="256" t="str">
        <f>'[1]Бюдж роспись'!C65</f>
        <v>121</v>
      </c>
      <c r="E60" s="257" t="str">
        <f>'[1]Бюдж роспись'!D65</f>
        <v>0405</v>
      </c>
      <c r="F60" s="258" t="str">
        <f>'[1]Бюдж роспись'!E65</f>
        <v>14Б0022920</v>
      </c>
      <c r="G60" s="257" t="str">
        <f>'[1]Бюдж роспись'!F65</f>
        <v>810</v>
      </c>
      <c r="H60" s="259"/>
      <c r="I60" s="243">
        <v>6000</v>
      </c>
      <c r="J60" s="243">
        <v>1999.7</v>
      </c>
      <c r="K60" s="260">
        <v>0</v>
      </c>
      <c r="L60" s="260">
        <v>0</v>
      </c>
      <c r="M60" s="261">
        <v>0</v>
      </c>
      <c r="N60" s="261">
        <v>0</v>
      </c>
      <c r="O60" s="261">
        <v>6000</v>
      </c>
      <c r="P60" s="261">
        <v>6000</v>
      </c>
      <c r="Q60" s="243"/>
      <c r="R60" s="238"/>
    </row>
    <row r="61" spans="1:18" ht="15" customHeight="1" x14ac:dyDescent="0.25">
      <c r="A61" s="231"/>
      <c r="B61" s="231"/>
      <c r="C61" s="231"/>
      <c r="D61" s="256" t="s">
        <v>450</v>
      </c>
      <c r="E61" s="257" t="s">
        <v>451</v>
      </c>
      <c r="F61" s="258" t="s">
        <v>457</v>
      </c>
      <c r="G61" s="257" t="s">
        <v>452</v>
      </c>
      <c r="H61" s="259"/>
      <c r="I61" s="263">
        <v>120336.7</v>
      </c>
      <c r="J61" s="263">
        <v>118437.19680000001</v>
      </c>
      <c r="K61" s="260"/>
      <c r="L61" s="260"/>
      <c r="M61" s="261"/>
      <c r="N61" s="261"/>
      <c r="O61" s="261"/>
      <c r="P61" s="261"/>
      <c r="Q61" s="243"/>
      <c r="R61" s="238"/>
    </row>
    <row r="62" spans="1:18" ht="15" customHeight="1" x14ac:dyDescent="0.25">
      <c r="A62" s="231"/>
      <c r="B62" s="231"/>
      <c r="C62" s="231"/>
      <c r="D62" s="256" t="s">
        <v>450</v>
      </c>
      <c r="E62" s="257" t="s">
        <v>451</v>
      </c>
      <c r="F62" s="258" t="s">
        <v>458</v>
      </c>
      <c r="G62" s="257" t="s">
        <v>452</v>
      </c>
      <c r="H62" s="259"/>
      <c r="I62" s="263">
        <v>277851</v>
      </c>
      <c r="J62" s="263">
        <v>277851</v>
      </c>
      <c r="K62" s="260"/>
      <c r="L62" s="260"/>
      <c r="M62" s="261"/>
      <c r="N62" s="261"/>
      <c r="O62" s="261"/>
      <c r="P62" s="261"/>
      <c r="Q62" s="243"/>
      <c r="R62" s="238"/>
    </row>
    <row r="63" spans="1:18" ht="15" customHeight="1" x14ac:dyDescent="0.25">
      <c r="A63" s="231"/>
      <c r="B63" s="231"/>
      <c r="C63" s="231"/>
      <c r="D63" s="256" t="s">
        <v>450</v>
      </c>
      <c r="E63" s="257" t="s">
        <v>459</v>
      </c>
      <c r="F63" s="258" t="s">
        <v>460</v>
      </c>
      <c r="G63" s="257" t="s">
        <v>452</v>
      </c>
      <c r="H63" s="259"/>
      <c r="I63" s="243">
        <v>12359.4</v>
      </c>
      <c r="J63" s="243">
        <v>12359.4</v>
      </c>
      <c r="K63" s="260"/>
      <c r="L63" s="260"/>
      <c r="M63" s="261"/>
      <c r="N63" s="261"/>
      <c r="O63" s="261"/>
      <c r="P63" s="261"/>
      <c r="Q63" s="243"/>
      <c r="R63" s="238"/>
    </row>
    <row r="64" spans="1:18" ht="15" customHeight="1" x14ac:dyDescent="0.25">
      <c r="A64" s="231"/>
      <c r="B64" s="231"/>
      <c r="C64" s="231"/>
      <c r="D64" s="256" t="s">
        <v>450</v>
      </c>
      <c r="E64" s="257" t="s">
        <v>459</v>
      </c>
      <c r="F64" s="258" t="s">
        <v>461</v>
      </c>
      <c r="G64" s="257" t="s">
        <v>452</v>
      </c>
      <c r="H64" s="259"/>
      <c r="I64" s="243">
        <v>6103.1</v>
      </c>
      <c r="J64" s="243">
        <v>6103.1</v>
      </c>
      <c r="K64" s="260"/>
      <c r="L64" s="260"/>
      <c r="M64" s="261"/>
      <c r="N64" s="261"/>
      <c r="O64" s="261"/>
      <c r="P64" s="261"/>
      <c r="Q64" s="243"/>
      <c r="R64" s="238"/>
    </row>
    <row r="65" spans="1:18" ht="15" customHeight="1" x14ac:dyDescent="0.25">
      <c r="A65" s="231"/>
      <c r="B65" s="231"/>
      <c r="C65" s="231"/>
      <c r="D65" s="256" t="s">
        <v>450</v>
      </c>
      <c r="E65" s="257" t="s">
        <v>451</v>
      </c>
      <c r="F65" s="258" t="s">
        <v>462</v>
      </c>
      <c r="G65" s="257" t="s">
        <v>452</v>
      </c>
      <c r="H65" s="259"/>
      <c r="I65" s="243">
        <v>16000</v>
      </c>
      <c r="J65" s="243">
        <v>15711.1</v>
      </c>
      <c r="K65" s="260"/>
      <c r="L65" s="260"/>
      <c r="M65" s="261"/>
      <c r="N65" s="261"/>
      <c r="O65" s="261"/>
      <c r="P65" s="261"/>
      <c r="Q65" s="243"/>
      <c r="R65" s="238"/>
    </row>
    <row r="66" spans="1:18" ht="15" customHeight="1" x14ac:dyDescent="0.25">
      <c r="A66" s="231"/>
      <c r="B66" s="231"/>
      <c r="C66" s="231"/>
      <c r="D66" s="256" t="s">
        <v>450</v>
      </c>
      <c r="E66" s="257" t="s">
        <v>451</v>
      </c>
      <c r="F66" s="258" t="s">
        <v>463</v>
      </c>
      <c r="G66" s="257" t="s">
        <v>452</v>
      </c>
      <c r="H66" s="259"/>
      <c r="I66" s="243">
        <v>13400</v>
      </c>
      <c r="J66" s="243">
        <v>13400</v>
      </c>
      <c r="K66" s="260"/>
      <c r="L66" s="260"/>
      <c r="M66" s="261"/>
      <c r="N66" s="261"/>
      <c r="O66" s="261"/>
      <c r="P66" s="261"/>
      <c r="Q66" s="243"/>
      <c r="R66" s="238"/>
    </row>
    <row r="67" spans="1:18" ht="15" customHeight="1" x14ac:dyDescent="0.25">
      <c r="A67" s="231"/>
      <c r="B67" s="231"/>
      <c r="C67" s="231"/>
      <c r="D67" s="256" t="s">
        <v>450</v>
      </c>
      <c r="E67" s="257" t="s">
        <v>451</v>
      </c>
      <c r="F67" s="258" t="s">
        <v>464</v>
      </c>
      <c r="G67" s="257" t="s">
        <v>452</v>
      </c>
      <c r="H67" s="259"/>
      <c r="I67" s="243">
        <v>5269.5</v>
      </c>
      <c r="J67" s="243">
        <v>5269.5</v>
      </c>
      <c r="K67" s="260"/>
      <c r="L67" s="260"/>
      <c r="M67" s="261"/>
      <c r="N67" s="261"/>
      <c r="O67" s="261"/>
      <c r="P67" s="261"/>
      <c r="Q67" s="243"/>
      <c r="R67" s="238"/>
    </row>
    <row r="68" spans="1:18" ht="15" customHeight="1" x14ac:dyDescent="0.25">
      <c r="A68" s="231"/>
      <c r="B68" s="231"/>
      <c r="C68" s="231"/>
      <c r="D68" s="256" t="s">
        <v>450</v>
      </c>
      <c r="E68" s="257" t="s">
        <v>451</v>
      </c>
      <c r="F68" s="258" t="s">
        <v>465</v>
      </c>
      <c r="G68" s="257" t="s">
        <v>452</v>
      </c>
      <c r="H68" s="259"/>
      <c r="I68" s="243">
        <v>23606.3</v>
      </c>
      <c r="J68" s="243">
        <v>23606.3</v>
      </c>
      <c r="K68" s="260"/>
      <c r="L68" s="260"/>
      <c r="M68" s="261"/>
      <c r="N68" s="261"/>
      <c r="O68" s="261"/>
      <c r="P68" s="261"/>
      <c r="Q68" s="243"/>
      <c r="R68" s="238"/>
    </row>
    <row r="69" spans="1:18" ht="15" customHeight="1" x14ac:dyDescent="0.25">
      <c r="A69" s="231"/>
      <c r="B69" s="231"/>
      <c r="C69" s="231"/>
      <c r="D69" s="256" t="s">
        <v>450</v>
      </c>
      <c r="E69" s="257" t="s">
        <v>451</v>
      </c>
      <c r="F69" s="258" t="s">
        <v>466</v>
      </c>
      <c r="G69" s="257" t="s">
        <v>452</v>
      </c>
      <c r="H69" s="259"/>
      <c r="I69" s="243">
        <v>48838.400000000001</v>
      </c>
      <c r="J69" s="243">
        <v>48838.400000000001</v>
      </c>
      <c r="K69" s="260"/>
      <c r="L69" s="260"/>
      <c r="M69" s="261"/>
      <c r="N69" s="261"/>
      <c r="O69" s="261"/>
      <c r="P69" s="261"/>
      <c r="Q69" s="243"/>
      <c r="R69" s="238"/>
    </row>
    <row r="70" spans="1:18" ht="57" customHeight="1" x14ac:dyDescent="0.25">
      <c r="A70" s="231"/>
      <c r="B70" s="231"/>
      <c r="C70" s="264" t="s">
        <v>436</v>
      </c>
      <c r="D70" s="265" t="s">
        <v>437</v>
      </c>
      <c r="E70" s="266" t="s">
        <v>451</v>
      </c>
      <c r="F70" s="267" t="s">
        <v>456</v>
      </c>
      <c r="G70" s="266" t="s">
        <v>452</v>
      </c>
      <c r="H70" s="268"/>
      <c r="I70" s="269">
        <v>1500</v>
      </c>
      <c r="J70" s="269">
        <v>1500</v>
      </c>
      <c r="K70" s="260"/>
      <c r="L70" s="260"/>
      <c r="M70" s="261"/>
      <c r="N70" s="261"/>
      <c r="O70" s="261"/>
      <c r="P70" s="261"/>
      <c r="Q70" s="243"/>
      <c r="R70" s="238"/>
    </row>
    <row r="71" spans="1:18" ht="32.25" customHeight="1" x14ac:dyDescent="0.25">
      <c r="A71" s="231" t="s">
        <v>446</v>
      </c>
      <c r="B71" s="231" t="s">
        <v>467</v>
      </c>
      <c r="C71" s="232" t="s">
        <v>428</v>
      </c>
      <c r="D71" s="270"/>
      <c r="E71" s="271"/>
      <c r="F71" s="271"/>
      <c r="G71" s="271"/>
      <c r="H71" s="272"/>
      <c r="I71" s="242">
        <f>SUM(I73:I75)</f>
        <v>110597.5</v>
      </c>
      <c r="J71" s="242">
        <f t="shared" ref="J71" si="7">SUM(J73:J75)</f>
        <v>106642.09999999999</v>
      </c>
      <c r="K71" s="242">
        <v>127905.9</v>
      </c>
      <c r="L71" s="242">
        <v>107502.3</v>
      </c>
      <c r="M71" s="242">
        <v>127905.9</v>
      </c>
      <c r="N71" s="242">
        <v>107502.3</v>
      </c>
      <c r="O71" s="242">
        <v>127905.9</v>
      </c>
      <c r="P71" s="242">
        <v>127905.9</v>
      </c>
      <c r="Q71" s="243"/>
      <c r="R71" s="238"/>
    </row>
    <row r="72" spans="1:18" ht="19.5" customHeight="1" x14ac:dyDescent="0.25">
      <c r="A72" s="231"/>
      <c r="B72" s="231"/>
      <c r="C72" s="236" t="s">
        <v>429</v>
      </c>
      <c r="D72" s="265" t="s">
        <v>468</v>
      </c>
      <c r="E72" s="257"/>
      <c r="F72" s="257"/>
      <c r="G72" s="257"/>
      <c r="H72" s="240"/>
      <c r="I72" s="273"/>
      <c r="J72" s="273"/>
      <c r="K72" s="273"/>
      <c r="L72" s="273"/>
      <c r="M72" s="273"/>
      <c r="N72" s="273"/>
      <c r="O72" s="273"/>
      <c r="P72" s="273"/>
      <c r="Q72" s="243"/>
      <c r="R72" s="238"/>
    </row>
    <row r="73" spans="1:18" ht="16.5" customHeight="1" x14ac:dyDescent="0.25">
      <c r="A73" s="231"/>
      <c r="B73" s="231"/>
      <c r="C73" s="231" t="s">
        <v>431</v>
      </c>
      <c r="D73" s="274" t="s">
        <v>468</v>
      </c>
      <c r="E73" s="257" t="s">
        <v>451</v>
      </c>
      <c r="F73" s="257" t="s">
        <v>469</v>
      </c>
      <c r="G73" s="257" t="s">
        <v>454</v>
      </c>
      <c r="H73" s="243"/>
      <c r="I73" s="243">
        <v>59670</v>
      </c>
      <c r="J73" s="243">
        <v>59000.7</v>
      </c>
      <c r="K73" s="260">
        <v>66000</v>
      </c>
      <c r="L73" s="260">
        <v>57186.400000000001</v>
      </c>
      <c r="M73" s="261">
        <v>66000</v>
      </c>
      <c r="N73" s="261">
        <v>57186.400000000001</v>
      </c>
      <c r="O73" s="261">
        <v>66000</v>
      </c>
      <c r="P73" s="261">
        <v>66000</v>
      </c>
      <c r="Q73" s="261"/>
      <c r="R73" s="238"/>
    </row>
    <row r="74" spans="1:18" ht="13.5" customHeight="1" x14ac:dyDescent="0.25">
      <c r="A74" s="231"/>
      <c r="B74" s="231"/>
      <c r="C74" s="231"/>
      <c r="D74" s="274" t="s">
        <v>468</v>
      </c>
      <c r="E74" s="257" t="s">
        <v>451</v>
      </c>
      <c r="F74" s="257" t="s">
        <v>470</v>
      </c>
      <c r="G74" s="257" t="s">
        <v>454</v>
      </c>
      <c r="H74" s="243"/>
      <c r="I74" s="243">
        <v>13604</v>
      </c>
      <c r="J74" s="243">
        <v>13142.9</v>
      </c>
      <c r="K74" s="260">
        <v>23126.799999999999</v>
      </c>
      <c r="L74" s="260">
        <v>13625.6</v>
      </c>
      <c r="M74" s="261">
        <v>23126.799999999999</v>
      </c>
      <c r="N74" s="261">
        <v>13625.6</v>
      </c>
      <c r="O74" s="261">
        <v>23126.799999999999</v>
      </c>
      <c r="P74" s="261">
        <v>23126.799999999999</v>
      </c>
      <c r="Q74" s="261"/>
      <c r="R74" s="238"/>
    </row>
    <row r="75" spans="1:18" x14ac:dyDescent="0.25">
      <c r="A75" s="231"/>
      <c r="B75" s="231"/>
      <c r="C75" s="231"/>
      <c r="D75" s="274" t="s">
        <v>468</v>
      </c>
      <c r="E75" s="257" t="s">
        <v>471</v>
      </c>
      <c r="F75" s="257" t="s">
        <v>472</v>
      </c>
      <c r="G75" s="257" t="s">
        <v>473</v>
      </c>
      <c r="H75" s="243"/>
      <c r="I75" s="243">
        <v>37323.5</v>
      </c>
      <c r="J75" s="243">
        <v>34498.5</v>
      </c>
      <c r="K75" s="260">
        <v>38779.1</v>
      </c>
      <c r="L75" s="260">
        <v>36690.300000000003</v>
      </c>
      <c r="M75" s="261">
        <v>38779.1</v>
      </c>
      <c r="N75" s="261">
        <v>36690.300000000003</v>
      </c>
      <c r="O75" s="261">
        <v>38779.1</v>
      </c>
      <c r="P75" s="261">
        <v>38779.1</v>
      </c>
      <c r="Q75" s="261"/>
      <c r="R75" s="238"/>
    </row>
    <row r="76" spans="1:18" ht="30.75" customHeight="1" x14ac:dyDescent="0.25">
      <c r="A76" s="231" t="s">
        <v>446</v>
      </c>
      <c r="B76" s="231" t="s">
        <v>474</v>
      </c>
      <c r="C76" s="232" t="s">
        <v>428</v>
      </c>
      <c r="D76" s="275"/>
      <c r="E76" s="276"/>
      <c r="F76" s="276"/>
      <c r="G76" s="277"/>
      <c r="H76" s="243"/>
      <c r="I76" s="242">
        <f t="shared" ref="I76:J76" si="8">SUM(I80:I91)</f>
        <v>1257702.2</v>
      </c>
      <c r="J76" s="242">
        <f t="shared" si="8"/>
        <v>1249773.56</v>
      </c>
      <c r="K76" s="242">
        <v>556015.69999999995</v>
      </c>
      <c r="L76" s="242">
        <v>646530.32030999998</v>
      </c>
      <c r="M76" s="242">
        <v>556015.69999999995</v>
      </c>
      <c r="N76" s="242">
        <v>646530.32030999998</v>
      </c>
      <c r="O76" s="242">
        <v>797174.6</v>
      </c>
      <c r="P76" s="242">
        <v>877963.19999999984</v>
      </c>
      <c r="Q76" s="261"/>
      <c r="R76" s="238"/>
    </row>
    <row r="77" spans="1:18" ht="14.25" customHeight="1" x14ac:dyDescent="0.25">
      <c r="A77" s="231"/>
      <c r="B77" s="231"/>
      <c r="C77" s="236" t="s">
        <v>429</v>
      </c>
      <c r="D77" s="243"/>
      <c r="E77" s="243"/>
      <c r="F77" s="243"/>
      <c r="G77" s="243"/>
      <c r="H77" s="243"/>
      <c r="I77" s="243"/>
      <c r="J77" s="243"/>
      <c r="K77" s="260"/>
      <c r="L77" s="262"/>
      <c r="M77" s="261"/>
      <c r="N77" s="261"/>
      <c r="O77" s="243"/>
      <c r="P77" s="243"/>
      <c r="Q77" s="261"/>
      <c r="R77" s="238"/>
    </row>
    <row r="78" spans="1:18" ht="15" hidden="1" customHeight="1" x14ac:dyDescent="0.25">
      <c r="A78" s="231"/>
      <c r="B78" s="231"/>
      <c r="C78" s="236"/>
      <c r="D78" s="278" t="s">
        <v>448</v>
      </c>
      <c r="E78" s="279"/>
      <c r="F78" s="279"/>
      <c r="G78" s="280"/>
      <c r="H78" s="281"/>
      <c r="I78" s="282">
        <v>367882.8</v>
      </c>
      <c r="J78" s="282">
        <v>367094.59153999999</v>
      </c>
      <c r="K78" s="251"/>
      <c r="L78" s="251"/>
      <c r="M78" s="283"/>
      <c r="N78" s="283"/>
      <c r="O78" s="283"/>
      <c r="P78" s="283"/>
      <c r="Q78" s="261"/>
      <c r="R78" s="238"/>
    </row>
    <row r="79" spans="1:18" ht="15" hidden="1" customHeight="1" x14ac:dyDescent="0.25">
      <c r="A79" s="231"/>
      <c r="B79" s="231"/>
      <c r="C79" s="236"/>
      <c r="D79" s="252" t="s">
        <v>449</v>
      </c>
      <c r="E79" s="253"/>
      <c r="F79" s="253"/>
      <c r="G79" s="253"/>
      <c r="H79" s="254"/>
      <c r="I79" s="255">
        <f>I76-I78</f>
        <v>889819.39999999991</v>
      </c>
      <c r="J79" s="255">
        <f>J76-J78</f>
        <v>882678.96846000012</v>
      </c>
      <c r="K79" s="284"/>
      <c r="L79" s="284"/>
      <c r="M79" s="285"/>
      <c r="N79" s="285"/>
      <c r="O79" s="285"/>
      <c r="P79" s="285"/>
      <c r="Q79" s="261"/>
      <c r="R79" s="238"/>
    </row>
    <row r="80" spans="1:18" x14ac:dyDescent="0.25">
      <c r="A80" s="231"/>
      <c r="B80" s="231"/>
      <c r="C80" s="231" t="s">
        <v>430</v>
      </c>
      <c r="D80" s="256" t="s">
        <v>450</v>
      </c>
      <c r="E80" s="257" t="s">
        <v>451</v>
      </c>
      <c r="F80" s="257" t="s">
        <v>475</v>
      </c>
      <c r="G80" s="257" t="s">
        <v>452</v>
      </c>
      <c r="H80" s="286"/>
      <c r="I80" s="243">
        <f>62127.6</f>
        <v>62127.6</v>
      </c>
      <c r="J80" s="263">
        <v>58840.37</v>
      </c>
      <c r="K80" s="260">
        <v>2327.9</v>
      </c>
      <c r="L80" s="260">
        <v>2327.81765</v>
      </c>
      <c r="M80" s="261">
        <v>2327.9</v>
      </c>
      <c r="N80" s="261">
        <v>2327.81765</v>
      </c>
      <c r="O80" s="261">
        <v>80710.8</v>
      </c>
      <c r="P80" s="261">
        <v>48263.6</v>
      </c>
      <c r="Q80" s="261"/>
      <c r="R80" s="238"/>
    </row>
    <row r="81" spans="1:18" x14ac:dyDescent="0.25">
      <c r="A81" s="231"/>
      <c r="B81" s="231"/>
      <c r="C81" s="231"/>
      <c r="D81" s="256" t="s">
        <v>450</v>
      </c>
      <c r="E81" s="257" t="s">
        <v>451</v>
      </c>
      <c r="F81" s="257" t="s">
        <v>476</v>
      </c>
      <c r="G81" s="257" t="s">
        <v>452</v>
      </c>
      <c r="H81" s="286"/>
      <c r="I81" s="243">
        <v>545985.69999999995</v>
      </c>
      <c r="J81" s="263">
        <v>545985.63</v>
      </c>
      <c r="K81" s="260">
        <v>29647.1</v>
      </c>
      <c r="L81" s="260">
        <v>29647.15249</v>
      </c>
      <c r="M81" s="261">
        <v>29647.1</v>
      </c>
      <c r="N81" s="261">
        <v>29647.15249</v>
      </c>
      <c r="O81" s="261"/>
      <c r="P81" s="261">
        <v>0</v>
      </c>
      <c r="Q81" s="261"/>
      <c r="R81" s="238"/>
    </row>
    <row r="82" spans="1:18" x14ac:dyDescent="0.25">
      <c r="A82" s="231"/>
      <c r="B82" s="231"/>
      <c r="C82" s="231"/>
      <c r="D82" s="256" t="s">
        <v>450</v>
      </c>
      <c r="E82" s="257" t="s">
        <v>451</v>
      </c>
      <c r="F82" s="257" t="s">
        <v>477</v>
      </c>
      <c r="G82" s="257" t="s">
        <v>452</v>
      </c>
      <c r="H82" s="287" t="s">
        <v>478</v>
      </c>
      <c r="I82" s="260">
        <v>15213</v>
      </c>
      <c r="J82" s="263">
        <v>14402.14</v>
      </c>
      <c r="K82" s="260">
        <v>31563.1</v>
      </c>
      <c r="L82" s="260">
        <v>30892</v>
      </c>
      <c r="M82" s="261">
        <v>31563.1</v>
      </c>
      <c r="N82" s="261">
        <v>30892</v>
      </c>
      <c r="O82" s="261">
        <v>31563.1</v>
      </c>
      <c r="P82" s="261">
        <v>31563.1</v>
      </c>
      <c r="Q82" s="261"/>
      <c r="R82" s="238"/>
    </row>
    <row r="83" spans="1:18" x14ac:dyDescent="0.25">
      <c r="A83" s="231"/>
      <c r="B83" s="231"/>
      <c r="C83" s="231"/>
      <c r="D83" s="256" t="s">
        <v>450</v>
      </c>
      <c r="E83" s="257" t="s">
        <v>451</v>
      </c>
      <c r="F83" s="257" t="s">
        <v>479</v>
      </c>
      <c r="G83" s="257" t="s">
        <v>452</v>
      </c>
      <c r="H83" s="287" t="s">
        <v>478</v>
      </c>
      <c r="I83" s="260"/>
      <c r="J83" s="263"/>
      <c r="K83" s="260">
        <v>290349.5</v>
      </c>
      <c r="L83" s="260">
        <v>290349.50943999999</v>
      </c>
      <c r="M83" s="261">
        <v>290349.5</v>
      </c>
      <c r="N83" s="261">
        <v>290349.50943999999</v>
      </c>
      <c r="O83" s="261">
        <v>302010.2</v>
      </c>
      <c r="P83" s="261">
        <v>254000.59999999998</v>
      </c>
      <c r="Q83" s="261"/>
      <c r="R83" s="238"/>
    </row>
    <row r="84" spans="1:18" x14ac:dyDescent="0.25">
      <c r="A84" s="231"/>
      <c r="B84" s="231"/>
      <c r="C84" s="231"/>
      <c r="D84" s="256" t="str">
        <f>'[1]Бюдж роспись'!C85</f>
        <v>121</v>
      </c>
      <c r="E84" s="256" t="str">
        <f>'[1]Бюдж роспись'!D85</f>
        <v>0405</v>
      </c>
      <c r="F84" s="256" t="str">
        <f>'[1]Бюдж роспись'!E85</f>
        <v>14Г00R4330</v>
      </c>
      <c r="G84" s="256" t="str">
        <f>'[1]Бюдж роспись'!F85</f>
        <v>810</v>
      </c>
      <c r="H84" s="287"/>
      <c r="I84" s="260"/>
      <c r="J84" s="263"/>
      <c r="K84" s="260">
        <v>47445.5</v>
      </c>
      <c r="L84" s="260">
        <v>138631.18674</v>
      </c>
      <c r="M84" s="261">
        <v>47445.5</v>
      </c>
      <c r="N84" s="261">
        <v>138631.18674</v>
      </c>
      <c r="O84" s="261"/>
      <c r="P84" s="261"/>
      <c r="Q84" s="261"/>
      <c r="R84" s="238"/>
    </row>
    <row r="85" spans="1:18" x14ac:dyDescent="0.25">
      <c r="A85" s="231"/>
      <c r="B85" s="231"/>
      <c r="C85" s="231"/>
      <c r="D85" s="274" t="s">
        <v>450</v>
      </c>
      <c r="E85" s="288" t="s">
        <v>451</v>
      </c>
      <c r="F85" s="288" t="s">
        <v>480</v>
      </c>
      <c r="G85" s="288" t="s">
        <v>452</v>
      </c>
      <c r="H85" s="289" t="s">
        <v>481</v>
      </c>
      <c r="I85" s="260">
        <v>452219.9</v>
      </c>
      <c r="J85" s="263">
        <v>451165.4</v>
      </c>
      <c r="K85" s="260">
        <v>44952</v>
      </c>
      <c r="L85" s="260">
        <v>44952.008990000002</v>
      </c>
      <c r="M85" s="290">
        <v>44952</v>
      </c>
      <c r="N85" s="261">
        <v>44952.008990000002</v>
      </c>
      <c r="O85" s="261">
        <v>0</v>
      </c>
      <c r="P85" s="261">
        <v>0</v>
      </c>
      <c r="Q85" s="261"/>
      <c r="R85" s="238"/>
    </row>
    <row r="86" spans="1:18" x14ac:dyDescent="0.25">
      <c r="A86" s="231"/>
      <c r="B86" s="231"/>
      <c r="C86" s="231"/>
      <c r="D86" s="274" t="s">
        <v>450</v>
      </c>
      <c r="E86" s="288" t="s">
        <v>451</v>
      </c>
      <c r="F86" s="288" t="s">
        <v>482</v>
      </c>
      <c r="G86" s="288" t="s">
        <v>452</v>
      </c>
      <c r="H86" s="289" t="s">
        <v>481</v>
      </c>
      <c r="I86" s="260">
        <v>6965.3</v>
      </c>
      <c r="J86" s="263">
        <v>6634</v>
      </c>
      <c r="K86" s="260">
        <v>0</v>
      </c>
      <c r="L86" s="260">
        <v>0</v>
      </c>
      <c r="M86" s="261">
        <v>0</v>
      </c>
      <c r="N86" s="261">
        <v>0</v>
      </c>
      <c r="O86" s="261">
        <v>290811</v>
      </c>
      <c r="P86" s="261">
        <v>390866.6</v>
      </c>
      <c r="Q86" s="261"/>
      <c r="R86" s="238"/>
    </row>
    <row r="87" spans="1:18" x14ac:dyDescent="0.25">
      <c r="A87" s="231"/>
      <c r="B87" s="231"/>
      <c r="C87" s="231"/>
      <c r="D87" s="274" t="str">
        <f>'[1]Бюдж роспись'!C90</f>
        <v>121</v>
      </c>
      <c r="E87" s="274" t="str">
        <f>'[1]Бюдж роспись'!D90</f>
        <v>0405</v>
      </c>
      <c r="F87" s="274" t="str">
        <f>'[1]Бюдж роспись'!E90</f>
        <v>14Г0023100</v>
      </c>
      <c r="G87" s="274" t="str">
        <f>'[1]Бюдж роспись'!F90</f>
        <v>810</v>
      </c>
      <c r="H87" s="256" t="str">
        <f>'[1]Бюдж роспись'!G90</f>
        <v>01</v>
      </c>
      <c r="I87" s="260"/>
      <c r="J87" s="263"/>
      <c r="K87" s="260">
        <v>39086.5</v>
      </c>
      <c r="L87" s="260">
        <v>39086.5</v>
      </c>
      <c r="M87" s="261">
        <v>39086.5</v>
      </c>
      <c r="N87" s="261">
        <v>39086.5</v>
      </c>
      <c r="O87" s="261"/>
      <c r="P87" s="261"/>
      <c r="Q87" s="261"/>
      <c r="R87" s="238"/>
    </row>
    <row r="88" spans="1:18" x14ac:dyDescent="0.25">
      <c r="A88" s="231"/>
      <c r="B88" s="231"/>
      <c r="C88" s="231"/>
      <c r="D88" s="274" t="s">
        <v>450</v>
      </c>
      <c r="E88" s="288" t="s">
        <v>451</v>
      </c>
      <c r="F88" s="288" t="s">
        <v>484</v>
      </c>
      <c r="G88" s="288" t="s">
        <v>452</v>
      </c>
      <c r="H88" s="289" t="s">
        <v>481</v>
      </c>
      <c r="I88" s="260">
        <v>5124.3</v>
      </c>
      <c r="J88" s="263">
        <v>2679.7</v>
      </c>
      <c r="K88" s="260">
        <v>22000</v>
      </c>
      <c r="L88" s="260">
        <v>22000</v>
      </c>
      <c r="M88" s="261">
        <v>22000</v>
      </c>
      <c r="N88" s="261">
        <v>22000</v>
      </c>
      <c r="O88" s="261">
        <v>52572.9</v>
      </c>
      <c r="P88" s="261">
        <v>121762.7</v>
      </c>
      <c r="Q88" s="261"/>
      <c r="R88" s="238"/>
    </row>
    <row r="89" spans="1:18" x14ac:dyDescent="0.25">
      <c r="A89" s="231"/>
      <c r="B89" s="231"/>
      <c r="C89" s="231"/>
      <c r="D89" s="274" t="s">
        <v>450</v>
      </c>
      <c r="E89" s="288" t="s">
        <v>451</v>
      </c>
      <c r="F89" s="288" t="s">
        <v>485</v>
      </c>
      <c r="G89" s="288" t="s">
        <v>452</v>
      </c>
      <c r="H89" s="289" t="s">
        <v>481</v>
      </c>
      <c r="I89" s="260">
        <v>129163</v>
      </c>
      <c r="J89" s="291">
        <f>I89</f>
        <v>129163</v>
      </c>
      <c r="K89" s="260">
        <v>48644.1</v>
      </c>
      <c r="L89" s="260">
        <v>48644.144999999997</v>
      </c>
      <c r="M89" s="261">
        <v>48644.1</v>
      </c>
      <c r="N89" s="261">
        <v>48644.144999999997</v>
      </c>
      <c r="O89" s="261">
        <v>39506.6</v>
      </c>
      <c r="P89" s="261">
        <v>31506.6</v>
      </c>
      <c r="Q89" s="261"/>
      <c r="R89" s="238"/>
    </row>
    <row r="90" spans="1:18" x14ac:dyDescent="0.25">
      <c r="A90" s="231"/>
      <c r="B90" s="231"/>
      <c r="C90" s="231"/>
      <c r="D90" s="256" t="s">
        <v>450</v>
      </c>
      <c r="E90" s="257" t="s">
        <v>451</v>
      </c>
      <c r="F90" s="257" t="s">
        <v>486</v>
      </c>
      <c r="G90" s="257" t="s">
        <v>452</v>
      </c>
      <c r="H90" s="289"/>
      <c r="I90" s="260">
        <v>20904</v>
      </c>
      <c r="J90" s="260">
        <v>20904</v>
      </c>
      <c r="K90" s="260"/>
      <c r="L90" s="260"/>
      <c r="M90" s="261"/>
      <c r="N90" s="261"/>
      <c r="O90" s="261"/>
      <c r="P90" s="261"/>
      <c r="Q90" s="261"/>
      <c r="R90" s="238"/>
    </row>
    <row r="91" spans="1:18" x14ac:dyDescent="0.25">
      <c r="A91" s="231"/>
      <c r="B91" s="231"/>
      <c r="C91" s="231"/>
      <c r="D91" s="256" t="s">
        <v>450</v>
      </c>
      <c r="E91" s="257" t="s">
        <v>451</v>
      </c>
      <c r="F91" s="257" t="s">
        <v>487</v>
      </c>
      <c r="G91" s="257" t="s">
        <v>452</v>
      </c>
      <c r="H91" s="289"/>
      <c r="I91" s="260">
        <v>19999.400000000001</v>
      </c>
      <c r="J91" s="260">
        <v>19999.32</v>
      </c>
      <c r="K91" s="260"/>
      <c r="L91" s="260"/>
      <c r="M91" s="261"/>
      <c r="N91" s="261"/>
      <c r="O91" s="261"/>
      <c r="P91" s="261"/>
      <c r="Q91" s="261"/>
      <c r="R91" s="238"/>
    </row>
    <row r="92" spans="1:18" ht="30" x14ac:dyDescent="0.25">
      <c r="A92" s="231" t="s">
        <v>446</v>
      </c>
      <c r="B92" s="231" t="s">
        <v>488</v>
      </c>
      <c r="C92" s="232" t="s">
        <v>428</v>
      </c>
      <c r="D92" s="241"/>
      <c r="E92" s="241"/>
      <c r="F92" s="241"/>
      <c r="G92" s="241"/>
      <c r="H92" s="241"/>
      <c r="I92" s="242">
        <f>SUM(I94:I104)</f>
        <v>653239.80000000005</v>
      </c>
      <c r="J92" s="242">
        <f t="shared" ref="J92" si="9">SUM(J94:J104)</f>
        <v>653181.30000000005</v>
      </c>
      <c r="K92" s="242">
        <v>769674.4</v>
      </c>
      <c r="L92" s="242">
        <v>767640.59761000006</v>
      </c>
      <c r="M92" s="242">
        <v>769674.4</v>
      </c>
      <c r="N92" s="242">
        <v>767640.59761000006</v>
      </c>
      <c r="O92" s="242">
        <v>730276.70000000007</v>
      </c>
      <c r="P92" s="242">
        <v>629665.80000000005</v>
      </c>
      <c r="Q92" s="243"/>
      <c r="R92" s="238"/>
    </row>
    <row r="93" spans="1:18" s="246" customFormat="1" x14ac:dyDescent="0.25">
      <c r="A93" s="231"/>
      <c r="B93" s="231"/>
      <c r="C93" s="236" t="s">
        <v>429</v>
      </c>
      <c r="D93" s="244"/>
      <c r="E93" s="244"/>
      <c r="F93" s="244"/>
      <c r="G93" s="244"/>
      <c r="H93" s="244"/>
      <c r="I93" s="245"/>
      <c r="J93" s="245"/>
      <c r="K93" s="245"/>
      <c r="L93" s="245"/>
      <c r="M93" s="245"/>
      <c r="N93" s="245"/>
      <c r="O93" s="245"/>
      <c r="P93" s="245"/>
      <c r="Q93" s="244"/>
      <c r="R93" s="238"/>
    </row>
    <row r="94" spans="1:18" x14ac:dyDescent="0.25">
      <c r="A94" s="231"/>
      <c r="B94" s="231"/>
      <c r="C94" s="231" t="s">
        <v>430</v>
      </c>
      <c r="D94" s="274" t="s">
        <v>450</v>
      </c>
      <c r="E94" s="288" t="s">
        <v>451</v>
      </c>
      <c r="F94" s="288" t="s">
        <v>489</v>
      </c>
      <c r="G94" s="288" t="s">
        <v>452</v>
      </c>
      <c r="H94" s="243"/>
      <c r="I94" s="260">
        <v>506064.7</v>
      </c>
      <c r="J94" s="260">
        <v>506064.7</v>
      </c>
      <c r="K94" s="260">
        <v>328767.90000000002</v>
      </c>
      <c r="L94" s="260">
        <v>328767.90000000002</v>
      </c>
      <c r="M94" s="260">
        <v>328767.90000000002</v>
      </c>
      <c r="N94" s="260">
        <v>328767.90000000002</v>
      </c>
      <c r="O94" s="260">
        <v>498365</v>
      </c>
      <c r="P94" s="260">
        <v>388365</v>
      </c>
      <c r="Q94" s="243"/>
      <c r="R94" s="238"/>
    </row>
    <row r="95" spans="1:18" ht="15" customHeight="1" x14ac:dyDescent="0.25">
      <c r="A95" s="231"/>
      <c r="B95" s="231"/>
      <c r="C95" s="231"/>
      <c r="D95" s="274" t="s">
        <v>450</v>
      </c>
      <c r="E95" s="288" t="s">
        <v>451</v>
      </c>
      <c r="F95" s="288" t="s">
        <v>490</v>
      </c>
      <c r="G95" s="288" t="s">
        <v>452</v>
      </c>
      <c r="H95" s="243"/>
      <c r="I95" s="260"/>
      <c r="J95" s="260"/>
      <c r="K95" s="260">
        <v>133362.70000000001</v>
      </c>
      <c r="L95" s="260">
        <v>133362.745</v>
      </c>
      <c r="M95" s="260">
        <v>133362.70000000001</v>
      </c>
      <c r="N95" s="260">
        <v>133362.745</v>
      </c>
      <c r="O95" s="260">
        <v>0</v>
      </c>
      <c r="P95" s="260">
        <v>0</v>
      </c>
      <c r="Q95" s="243"/>
      <c r="R95" s="238"/>
    </row>
    <row r="96" spans="1:18" x14ac:dyDescent="0.25">
      <c r="A96" s="231"/>
      <c r="B96" s="231"/>
      <c r="C96" s="231"/>
      <c r="D96" s="274" t="s">
        <v>450</v>
      </c>
      <c r="E96" s="288" t="s">
        <v>451</v>
      </c>
      <c r="F96" s="288" t="s">
        <v>491</v>
      </c>
      <c r="G96" s="288" t="s">
        <v>452</v>
      </c>
      <c r="H96" s="243"/>
      <c r="I96" s="260">
        <v>0</v>
      </c>
      <c r="J96" s="260">
        <v>0</v>
      </c>
      <c r="K96" s="260">
        <v>17283</v>
      </c>
      <c r="L96" s="260">
        <v>17282.988829999998</v>
      </c>
      <c r="M96" s="260">
        <v>17283</v>
      </c>
      <c r="N96" s="260">
        <v>17282.988829999998</v>
      </c>
      <c r="O96" s="260">
        <v>66489.899999999994</v>
      </c>
      <c r="P96" s="260">
        <v>75700</v>
      </c>
      <c r="Q96" s="243"/>
      <c r="R96" s="238"/>
    </row>
    <row r="97" spans="1:18" x14ac:dyDescent="0.25">
      <c r="A97" s="231"/>
      <c r="B97" s="231"/>
      <c r="C97" s="231"/>
      <c r="D97" s="274" t="str">
        <f>'[1]Бюдж роспись'!C97</f>
        <v>121</v>
      </c>
      <c r="E97" s="274" t="str">
        <f>'[1]Бюдж роспись'!D97</f>
        <v>0405</v>
      </c>
      <c r="F97" s="274" t="str">
        <f>'[1]Бюдж роспись'!E97</f>
        <v>1440024510</v>
      </c>
      <c r="G97" s="274" t="str">
        <f>'[1]Бюдж роспись'!F97</f>
        <v>810</v>
      </c>
      <c r="H97" s="243"/>
      <c r="I97" s="260"/>
      <c r="J97" s="260"/>
      <c r="K97" s="260">
        <v>42812.4</v>
      </c>
      <c r="L97" s="260">
        <v>40778.636149999998</v>
      </c>
      <c r="M97" s="260">
        <v>42812.4</v>
      </c>
      <c r="N97" s="260">
        <v>40778.636149999998</v>
      </c>
      <c r="O97" s="260"/>
      <c r="P97" s="260"/>
      <c r="Q97" s="243"/>
      <c r="R97" s="238"/>
    </row>
    <row r="98" spans="1:18" x14ac:dyDescent="0.25">
      <c r="A98" s="231"/>
      <c r="B98" s="231"/>
      <c r="C98" s="231"/>
      <c r="D98" s="274" t="s">
        <v>450</v>
      </c>
      <c r="E98" s="288" t="s">
        <v>451</v>
      </c>
      <c r="F98" s="288" t="s">
        <v>492</v>
      </c>
      <c r="G98" s="288" t="s">
        <v>452</v>
      </c>
      <c r="H98" s="243"/>
      <c r="I98" s="260"/>
      <c r="J98" s="260"/>
      <c r="K98" s="260">
        <v>34272.9</v>
      </c>
      <c r="L98" s="260">
        <v>34272.9</v>
      </c>
      <c r="M98" s="260">
        <v>34272.9</v>
      </c>
      <c r="N98" s="260">
        <v>34272.9</v>
      </c>
      <c r="O98" s="260">
        <v>40021.800000000003</v>
      </c>
      <c r="P98" s="260">
        <v>40000.800000000003</v>
      </c>
      <c r="Q98" s="243"/>
      <c r="R98" s="238"/>
    </row>
    <row r="99" spans="1:18" x14ac:dyDescent="0.25">
      <c r="A99" s="231"/>
      <c r="B99" s="231"/>
      <c r="C99" s="231"/>
      <c r="D99" s="274" t="s">
        <v>450</v>
      </c>
      <c r="E99" s="288" t="s">
        <v>451</v>
      </c>
      <c r="F99" s="288" t="s">
        <v>493</v>
      </c>
      <c r="G99" s="288" t="s">
        <v>454</v>
      </c>
      <c r="H99" s="243"/>
      <c r="I99" s="260">
        <v>0</v>
      </c>
      <c r="J99" s="260">
        <v>0</v>
      </c>
      <c r="K99" s="260">
        <v>27610.9</v>
      </c>
      <c r="L99" s="260">
        <v>27610.85973</v>
      </c>
      <c r="M99" s="260">
        <v>27610.9</v>
      </c>
      <c r="N99" s="260">
        <v>27610.85973</v>
      </c>
      <c r="O99" s="260">
        <v>27000</v>
      </c>
      <c r="P99" s="260">
        <v>27200</v>
      </c>
      <c r="Q99" s="243"/>
      <c r="R99" s="238"/>
    </row>
    <row r="100" spans="1:18" x14ac:dyDescent="0.25">
      <c r="A100" s="231"/>
      <c r="B100" s="231"/>
      <c r="C100" s="231"/>
      <c r="D100" s="274" t="s">
        <v>450</v>
      </c>
      <c r="E100" s="288" t="s">
        <v>451</v>
      </c>
      <c r="F100" s="288" t="s">
        <v>494</v>
      </c>
      <c r="G100" s="288" t="s">
        <v>454</v>
      </c>
      <c r="H100" s="243"/>
      <c r="I100" s="292">
        <v>0</v>
      </c>
      <c r="J100" s="292">
        <v>0</v>
      </c>
      <c r="K100" s="260">
        <v>177676.1</v>
      </c>
      <c r="L100" s="260">
        <v>177676.09224999999</v>
      </c>
      <c r="M100" s="260">
        <v>177676.1</v>
      </c>
      <c r="N100" s="260">
        <v>177676.09224999999</v>
      </c>
      <c r="O100" s="260">
        <v>98400</v>
      </c>
      <c r="P100" s="260">
        <v>98400</v>
      </c>
      <c r="Q100" s="243"/>
      <c r="R100" s="238"/>
    </row>
    <row r="101" spans="1:18" x14ac:dyDescent="0.25">
      <c r="A101" s="231"/>
      <c r="B101" s="231"/>
      <c r="C101" s="231"/>
      <c r="D101" s="274" t="s">
        <v>450</v>
      </c>
      <c r="E101" s="288" t="s">
        <v>451</v>
      </c>
      <c r="F101" s="288" t="s">
        <v>495</v>
      </c>
      <c r="G101" s="288" t="s">
        <v>454</v>
      </c>
      <c r="H101" s="272"/>
      <c r="I101" s="243">
        <v>0</v>
      </c>
      <c r="J101" s="243">
        <v>0</v>
      </c>
      <c r="K101" s="260">
        <v>7888.5</v>
      </c>
      <c r="L101" s="260">
        <v>7888.4756500000003</v>
      </c>
      <c r="M101" s="260">
        <v>7888.5</v>
      </c>
      <c r="N101" s="260">
        <v>7888.4756500000003</v>
      </c>
      <c r="O101" s="260">
        <v>0</v>
      </c>
      <c r="P101" s="260">
        <v>0</v>
      </c>
      <c r="Q101" s="243"/>
      <c r="R101" s="238"/>
    </row>
    <row r="102" spans="1:18" x14ac:dyDescent="0.25">
      <c r="A102" s="293"/>
      <c r="B102" s="293"/>
      <c r="C102" s="231"/>
      <c r="D102" s="256" t="s">
        <v>450</v>
      </c>
      <c r="E102" s="257" t="s">
        <v>451</v>
      </c>
      <c r="F102" s="257" t="s">
        <v>496</v>
      </c>
      <c r="G102" s="257" t="s">
        <v>454</v>
      </c>
      <c r="H102" s="272"/>
      <c r="I102" s="243">
        <v>126874.7</v>
      </c>
      <c r="J102" s="243">
        <v>126816.2</v>
      </c>
      <c r="K102" s="260"/>
      <c r="L102" s="260"/>
      <c r="M102" s="260"/>
      <c r="N102" s="260"/>
      <c r="O102" s="260"/>
      <c r="P102" s="260"/>
      <c r="Q102" s="243"/>
      <c r="R102" s="238"/>
    </row>
    <row r="103" spans="1:18" x14ac:dyDescent="0.25">
      <c r="A103" s="293"/>
      <c r="B103" s="293"/>
      <c r="C103" s="231"/>
      <c r="D103" s="256" t="s">
        <v>450</v>
      </c>
      <c r="E103" s="257" t="s">
        <v>451</v>
      </c>
      <c r="F103" s="257" t="s">
        <v>497</v>
      </c>
      <c r="G103" s="257" t="s">
        <v>454</v>
      </c>
      <c r="H103" s="272"/>
      <c r="I103" s="243">
        <v>15618.3</v>
      </c>
      <c r="J103" s="243">
        <v>15618.3</v>
      </c>
      <c r="K103" s="260"/>
      <c r="L103" s="260"/>
      <c r="M103" s="260"/>
      <c r="N103" s="260"/>
      <c r="O103" s="260"/>
      <c r="P103" s="260"/>
      <c r="Q103" s="243"/>
      <c r="R103" s="238"/>
    </row>
    <row r="104" spans="1:18" x14ac:dyDescent="0.25">
      <c r="A104" s="293"/>
      <c r="B104" s="293"/>
      <c r="C104" s="231"/>
      <c r="D104" s="256" t="s">
        <v>450</v>
      </c>
      <c r="E104" s="257" t="s">
        <v>451</v>
      </c>
      <c r="F104" s="257" t="s">
        <v>498</v>
      </c>
      <c r="G104" s="257" t="s">
        <v>454</v>
      </c>
      <c r="H104" s="272"/>
      <c r="I104" s="243">
        <v>4682.1000000000004</v>
      </c>
      <c r="J104" s="243">
        <v>4682.1000000000004</v>
      </c>
      <c r="K104" s="260"/>
      <c r="L104" s="260"/>
      <c r="M104" s="260"/>
      <c r="N104" s="260"/>
      <c r="O104" s="260"/>
      <c r="P104" s="260"/>
      <c r="Q104" s="243"/>
      <c r="R104" s="238"/>
    </row>
    <row r="105" spans="1:18" ht="30" customHeight="1" x14ac:dyDescent="0.25">
      <c r="A105" s="231" t="s">
        <v>446</v>
      </c>
      <c r="B105" s="231" t="s">
        <v>499</v>
      </c>
      <c r="C105" s="232" t="s">
        <v>428</v>
      </c>
      <c r="D105" s="272"/>
      <c r="E105" s="272"/>
      <c r="F105" s="272"/>
      <c r="G105" s="272"/>
      <c r="H105" s="240"/>
      <c r="I105" s="242">
        <f>SUM(I109:I111)</f>
        <v>74840.800000000003</v>
      </c>
      <c r="J105" s="242">
        <f t="shared" ref="J105" si="10">SUM(J109:J111)</f>
        <v>74279.199999999997</v>
      </c>
      <c r="K105" s="242">
        <v>26655.200000000001</v>
      </c>
      <c r="L105" s="242">
        <v>26607.83498</v>
      </c>
      <c r="M105" s="242">
        <v>26655.200000000001</v>
      </c>
      <c r="N105" s="242">
        <v>26607.83498</v>
      </c>
      <c r="O105" s="242">
        <v>28071</v>
      </c>
      <c r="P105" s="242">
        <v>6300</v>
      </c>
      <c r="Q105" s="243"/>
      <c r="R105" s="238"/>
    </row>
    <row r="106" spans="1:18" ht="18.75" x14ac:dyDescent="0.3">
      <c r="A106" s="231"/>
      <c r="B106" s="231"/>
      <c r="C106" s="236" t="s">
        <v>429</v>
      </c>
      <c r="D106" s="240"/>
      <c r="E106" s="240"/>
      <c r="F106" s="294"/>
      <c r="G106" s="295"/>
      <c r="H106" s="295" t="s">
        <v>500</v>
      </c>
      <c r="I106" s="295"/>
      <c r="J106" s="260"/>
      <c r="K106" s="260"/>
      <c r="L106" s="260"/>
      <c r="M106" s="260"/>
      <c r="N106" s="260">
        <v>0</v>
      </c>
      <c r="O106" s="260"/>
      <c r="P106" s="260"/>
      <c r="Q106" s="260"/>
      <c r="R106" s="238"/>
    </row>
    <row r="107" spans="1:18" ht="15.75" hidden="1" x14ac:dyDescent="0.25">
      <c r="A107" s="231"/>
      <c r="B107" s="231"/>
      <c r="C107" s="236"/>
      <c r="D107" s="278" t="s">
        <v>448</v>
      </c>
      <c r="E107" s="279"/>
      <c r="F107" s="279"/>
      <c r="G107" s="296"/>
      <c r="H107" s="296"/>
      <c r="I107" s="296" t="s">
        <v>501</v>
      </c>
      <c r="J107" s="251">
        <v>21679.200000000001</v>
      </c>
      <c r="K107" s="251"/>
      <c r="L107" s="251"/>
      <c r="M107" s="251"/>
      <c r="N107" s="251"/>
      <c r="O107" s="251"/>
      <c r="P107" s="251"/>
      <c r="Q107" s="260"/>
      <c r="R107" s="238"/>
    </row>
    <row r="108" spans="1:18" hidden="1" x14ac:dyDescent="0.25">
      <c r="A108" s="231"/>
      <c r="B108" s="231"/>
      <c r="C108" s="236"/>
      <c r="D108" s="252" t="s">
        <v>449</v>
      </c>
      <c r="E108" s="253"/>
      <c r="F108" s="253"/>
      <c r="G108" s="253"/>
      <c r="H108" s="254"/>
      <c r="I108" s="255">
        <f>I105-I107</f>
        <v>53161.100000000006</v>
      </c>
      <c r="J108" s="255">
        <f>J105-J107</f>
        <v>52600</v>
      </c>
      <c r="K108" s="284"/>
      <c r="L108" s="284"/>
      <c r="M108" s="285"/>
      <c r="N108" s="285"/>
      <c r="O108" s="285"/>
      <c r="P108" s="285"/>
      <c r="Q108" s="260"/>
      <c r="R108" s="238"/>
    </row>
    <row r="109" spans="1:18" ht="15.75" x14ac:dyDescent="0.25">
      <c r="A109" s="231"/>
      <c r="B109" s="231"/>
      <c r="C109" s="231" t="s">
        <v>430</v>
      </c>
      <c r="D109" s="297">
        <v>121</v>
      </c>
      <c r="E109" s="257" t="s">
        <v>451</v>
      </c>
      <c r="F109" s="257" t="s">
        <v>500</v>
      </c>
      <c r="G109" s="257" t="s">
        <v>452</v>
      </c>
      <c r="H109" s="295"/>
      <c r="I109" s="295"/>
      <c r="J109" s="260"/>
      <c r="K109" s="260">
        <v>20355.2</v>
      </c>
      <c r="L109" s="260">
        <v>20307.83498</v>
      </c>
      <c r="M109" s="260">
        <v>20355.2</v>
      </c>
      <c r="N109" s="260">
        <v>20307.83498</v>
      </c>
      <c r="O109" s="260">
        <v>21771</v>
      </c>
      <c r="P109" s="260">
        <v>0</v>
      </c>
      <c r="Q109" s="260"/>
      <c r="R109" s="238"/>
    </row>
    <row r="110" spans="1:18" x14ac:dyDescent="0.25">
      <c r="A110" s="231"/>
      <c r="B110" s="231"/>
      <c r="C110" s="293"/>
      <c r="D110" s="297">
        <v>121</v>
      </c>
      <c r="E110" s="257" t="s">
        <v>451</v>
      </c>
      <c r="F110" s="257" t="s">
        <v>502</v>
      </c>
      <c r="G110" s="257" t="s">
        <v>452</v>
      </c>
      <c r="H110" s="243"/>
      <c r="I110" s="243">
        <v>16325.2</v>
      </c>
      <c r="J110" s="243">
        <v>15763.6</v>
      </c>
      <c r="K110" s="243">
        <v>6300</v>
      </c>
      <c r="L110" s="243">
        <v>6300</v>
      </c>
      <c r="M110" s="243">
        <v>6300</v>
      </c>
      <c r="N110" s="260">
        <v>6300</v>
      </c>
      <c r="O110" s="260">
        <v>6300</v>
      </c>
      <c r="P110" s="260">
        <v>6300</v>
      </c>
      <c r="Q110" s="243"/>
      <c r="R110" s="238"/>
    </row>
    <row r="111" spans="1:18" ht="18" customHeight="1" x14ac:dyDescent="0.25">
      <c r="A111" s="293"/>
      <c r="B111" s="293"/>
      <c r="C111" s="293"/>
      <c r="D111" s="297">
        <v>121</v>
      </c>
      <c r="E111" s="257" t="s">
        <v>451</v>
      </c>
      <c r="F111" s="257" t="s">
        <v>503</v>
      </c>
      <c r="G111" s="257" t="s">
        <v>452</v>
      </c>
      <c r="H111" s="243"/>
      <c r="I111" s="243">
        <v>58515.6</v>
      </c>
      <c r="J111" s="243">
        <v>58515.6</v>
      </c>
      <c r="K111" s="243"/>
      <c r="L111" s="243"/>
      <c r="M111" s="243"/>
      <c r="N111" s="243"/>
      <c r="O111" s="260"/>
      <c r="P111" s="260"/>
      <c r="Q111" s="243"/>
      <c r="R111" s="238"/>
    </row>
    <row r="112" spans="1:18" ht="30" x14ac:dyDescent="0.25">
      <c r="A112" s="231" t="s">
        <v>446</v>
      </c>
      <c r="B112" s="231" t="s">
        <v>504</v>
      </c>
      <c r="C112" s="232" t="s">
        <v>428</v>
      </c>
      <c r="D112" s="241"/>
      <c r="E112" s="241"/>
      <c r="F112" s="298"/>
      <c r="G112" s="276"/>
      <c r="H112" s="276" t="s">
        <v>500</v>
      </c>
      <c r="I112" s="242">
        <f>I114+I124</f>
        <v>128485.80000000002</v>
      </c>
      <c r="J112" s="242">
        <f t="shared" ref="J112" si="11">J114+J124</f>
        <v>127743</v>
      </c>
      <c r="K112" s="242">
        <v>241159.4</v>
      </c>
      <c r="L112" s="242">
        <v>236691.53411000001</v>
      </c>
      <c r="M112" s="242">
        <v>241159.4</v>
      </c>
      <c r="N112" s="242">
        <v>236691.53411000001</v>
      </c>
      <c r="O112" s="242">
        <v>232889.3</v>
      </c>
      <c r="P112" s="242">
        <v>242366.6</v>
      </c>
      <c r="Q112" s="243"/>
      <c r="R112" s="238"/>
    </row>
    <row r="113" spans="1:18" ht="15.75" x14ac:dyDescent="0.25">
      <c r="A113" s="231"/>
      <c r="B113" s="231"/>
      <c r="C113" s="299" t="s">
        <v>429</v>
      </c>
      <c r="D113" s="300"/>
      <c r="E113" s="300"/>
      <c r="F113" s="301"/>
      <c r="G113" s="302"/>
      <c r="H113" s="302"/>
      <c r="I113" s="303"/>
      <c r="J113" s="303"/>
      <c r="K113" s="303"/>
      <c r="L113" s="303"/>
      <c r="M113" s="303"/>
      <c r="N113" s="303"/>
      <c r="O113" s="303"/>
      <c r="P113" s="303"/>
      <c r="Q113" s="243"/>
      <c r="R113" s="238"/>
    </row>
    <row r="114" spans="1:18" x14ac:dyDescent="0.25">
      <c r="A114" s="231"/>
      <c r="B114" s="231"/>
      <c r="C114" s="231" t="s">
        <v>430</v>
      </c>
      <c r="D114" s="269">
        <v>121</v>
      </c>
      <c r="E114" s="243"/>
      <c r="F114" s="243"/>
      <c r="G114" s="243"/>
      <c r="H114" s="243"/>
      <c r="I114" s="304">
        <f>SUM(I115:I123)</f>
        <v>82595.800000000017</v>
      </c>
      <c r="J114" s="304">
        <f t="shared" ref="J114" si="12">SUM(J115:J123)</f>
        <v>81853</v>
      </c>
      <c r="K114" s="304">
        <v>159459.4</v>
      </c>
      <c r="L114" s="304">
        <v>159026.53411000001</v>
      </c>
      <c r="M114" s="304">
        <v>159459.4</v>
      </c>
      <c r="N114" s="304">
        <v>159026.53411000001</v>
      </c>
      <c r="O114" s="304">
        <v>192889.3</v>
      </c>
      <c r="P114" s="304">
        <v>202366.6</v>
      </c>
      <c r="Q114" s="243"/>
      <c r="R114" s="238"/>
    </row>
    <row r="115" spans="1:18" ht="15" customHeight="1" x14ac:dyDescent="0.25">
      <c r="A115" s="231"/>
      <c r="B115" s="231"/>
      <c r="C115" s="231"/>
      <c r="D115" s="305" t="s">
        <v>450</v>
      </c>
      <c r="E115" s="257" t="s">
        <v>505</v>
      </c>
      <c r="F115" s="305" t="s">
        <v>506</v>
      </c>
      <c r="G115" s="257" t="s">
        <v>507</v>
      </c>
      <c r="H115" s="240"/>
      <c r="I115" s="260">
        <v>1024.4000000000001</v>
      </c>
      <c r="J115" s="260">
        <v>1024.4000000000001</v>
      </c>
      <c r="K115" s="260">
        <v>1197.5999999999999</v>
      </c>
      <c r="L115" s="260">
        <v>1128.8979999999999</v>
      </c>
      <c r="M115" s="260">
        <v>1197.5999999999999</v>
      </c>
      <c r="N115" s="260">
        <v>1128.8979999999999</v>
      </c>
      <c r="O115" s="260">
        <v>1066.2</v>
      </c>
      <c r="P115" s="260">
        <v>1115.2</v>
      </c>
      <c r="Q115" s="243"/>
      <c r="R115" s="238"/>
    </row>
    <row r="116" spans="1:18" ht="15" customHeight="1" x14ac:dyDescent="0.25">
      <c r="A116" s="231"/>
      <c r="B116" s="231"/>
      <c r="C116" s="231"/>
      <c r="D116" s="305" t="s">
        <v>450</v>
      </c>
      <c r="E116" s="257" t="s">
        <v>451</v>
      </c>
      <c r="F116" s="257" t="s">
        <v>508</v>
      </c>
      <c r="G116" s="257" t="s">
        <v>454</v>
      </c>
      <c r="H116" s="240"/>
      <c r="I116" s="260">
        <v>1039.7</v>
      </c>
      <c r="J116" s="260">
        <v>995.8</v>
      </c>
      <c r="K116" s="260">
        <v>707.1</v>
      </c>
      <c r="L116" s="260">
        <v>414.31547</v>
      </c>
      <c r="M116" s="260">
        <v>707.1</v>
      </c>
      <c r="N116" s="260">
        <v>414.31547</v>
      </c>
      <c r="O116" s="260">
        <v>1238.5999999999999</v>
      </c>
      <c r="P116" s="260">
        <v>1295.5999999999999</v>
      </c>
      <c r="Q116" s="243"/>
      <c r="R116" s="238"/>
    </row>
    <row r="117" spans="1:18" x14ac:dyDescent="0.25">
      <c r="A117" s="231"/>
      <c r="B117" s="231"/>
      <c r="C117" s="231"/>
      <c r="D117" s="305" t="s">
        <v>450</v>
      </c>
      <c r="E117" s="257" t="s">
        <v>451</v>
      </c>
      <c r="F117" s="257" t="s">
        <v>509</v>
      </c>
      <c r="G117" s="257" t="s">
        <v>452</v>
      </c>
      <c r="H117" s="243"/>
      <c r="I117" s="260">
        <v>90</v>
      </c>
      <c r="J117" s="260">
        <v>3</v>
      </c>
      <c r="K117" s="260">
        <v>51</v>
      </c>
      <c r="L117" s="260">
        <v>50.950859999999999</v>
      </c>
      <c r="M117" s="260">
        <v>51</v>
      </c>
      <c r="N117" s="260">
        <v>50.950859999999999</v>
      </c>
      <c r="O117" s="260">
        <v>1170</v>
      </c>
      <c r="P117" s="260">
        <v>1170</v>
      </c>
      <c r="Q117" s="243"/>
      <c r="R117" s="238"/>
    </row>
    <row r="118" spans="1:18" x14ac:dyDescent="0.25">
      <c r="A118" s="231"/>
      <c r="B118" s="231"/>
      <c r="C118" s="231"/>
      <c r="D118" s="305" t="s">
        <v>450</v>
      </c>
      <c r="E118" s="257" t="s">
        <v>451</v>
      </c>
      <c r="F118" s="305" t="s">
        <v>510</v>
      </c>
      <c r="G118" s="257" t="s">
        <v>452</v>
      </c>
      <c r="H118" s="243"/>
      <c r="I118" s="260">
        <v>369</v>
      </c>
      <c r="J118" s="260">
        <v>139.4</v>
      </c>
      <c r="K118" s="260">
        <v>275.39999999999998</v>
      </c>
      <c r="L118" s="260">
        <v>204.21042</v>
      </c>
      <c r="M118" s="260">
        <v>275.39999999999998</v>
      </c>
      <c r="N118" s="260">
        <v>204.21042</v>
      </c>
      <c r="O118" s="260">
        <v>455.6</v>
      </c>
      <c r="P118" s="260">
        <v>455.6</v>
      </c>
      <c r="Q118" s="243"/>
      <c r="R118" s="238"/>
    </row>
    <row r="119" spans="1:18" x14ac:dyDescent="0.25">
      <c r="A119" s="231"/>
      <c r="B119" s="231"/>
      <c r="C119" s="231"/>
      <c r="D119" s="305" t="s">
        <v>450</v>
      </c>
      <c r="E119" s="257" t="s">
        <v>451</v>
      </c>
      <c r="F119" s="305" t="s">
        <v>511</v>
      </c>
      <c r="G119" s="257" t="s">
        <v>452</v>
      </c>
      <c r="H119" s="243"/>
      <c r="I119" s="260">
        <v>1233.8</v>
      </c>
      <c r="J119" s="260">
        <v>853.5</v>
      </c>
      <c r="K119" s="260">
        <v>990.1</v>
      </c>
      <c r="L119" s="260">
        <v>989.91435999999999</v>
      </c>
      <c r="M119" s="260">
        <v>990.1</v>
      </c>
      <c r="N119" s="260">
        <v>989.91435999999999</v>
      </c>
      <c r="O119" s="260">
        <v>778.8</v>
      </c>
      <c r="P119" s="260">
        <v>778.8</v>
      </c>
      <c r="Q119" s="243"/>
      <c r="R119" s="238"/>
    </row>
    <row r="120" spans="1:18" x14ac:dyDescent="0.25">
      <c r="A120" s="231"/>
      <c r="B120" s="231"/>
      <c r="C120" s="231"/>
      <c r="D120" s="305" t="s">
        <v>450</v>
      </c>
      <c r="E120" s="257" t="s">
        <v>505</v>
      </c>
      <c r="F120" s="305" t="s">
        <v>512</v>
      </c>
      <c r="G120" s="257" t="s">
        <v>513</v>
      </c>
      <c r="H120" s="243"/>
      <c r="I120" s="260">
        <v>39000</v>
      </c>
      <c r="J120" s="260">
        <v>38998</v>
      </c>
      <c r="K120" s="260">
        <v>82000</v>
      </c>
      <c r="L120" s="260">
        <v>82000</v>
      </c>
      <c r="M120" s="260">
        <v>82000</v>
      </c>
      <c r="N120" s="260">
        <v>82000</v>
      </c>
      <c r="O120" s="260">
        <v>122500</v>
      </c>
      <c r="P120" s="260">
        <v>130000</v>
      </c>
      <c r="Q120" s="243"/>
      <c r="R120" s="238"/>
    </row>
    <row r="121" spans="1:18" x14ac:dyDescent="0.25">
      <c r="A121" s="231"/>
      <c r="B121" s="231"/>
      <c r="C121" s="231"/>
      <c r="D121" s="305" t="s">
        <v>450</v>
      </c>
      <c r="E121" s="257" t="s">
        <v>451</v>
      </c>
      <c r="F121" s="305" t="s">
        <v>514</v>
      </c>
      <c r="G121" s="257" t="s">
        <v>452</v>
      </c>
      <c r="H121" s="243"/>
      <c r="I121" s="260">
        <v>38739.800000000003</v>
      </c>
      <c r="J121" s="260">
        <v>38739.800000000003</v>
      </c>
      <c r="K121" s="260">
        <v>49238.2</v>
      </c>
      <c r="L121" s="260">
        <v>49238.245000000003</v>
      </c>
      <c r="M121" s="260">
        <v>49238.2</v>
      </c>
      <c r="N121" s="260">
        <v>49238.245000000003</v>
      </c>
      <c r="O121" s="260">
        <v>40680.1</v>
      </c>
      <c r="P121" s="260">
        <v>42551.4</v>
      </c>
      <c r="Q121" s="243"/>
      <c r="R121" s="238"/>
    </row>
    <row r="122" spans="1:18" x14ac:dyDescent="0.25">
      <c r="A122" s="231"/>
      <c r="B122" s="231"/>
      <c r="C122" s="231"/>
      <c r="D122" s="305" t="s">
        <v>450</v>
      </c>
      <c r="E122" s="257" t="s">
        <v>505</v>
      </c>
      <c r="F122" s="305" t="s">
        <v>515</v>
      </c>
      <c r="G122" s="257" t="s">
        <v>513</v>
      </c>
      <c r="H122" s="243"/>
      <c r="I122" s="260">
        <v>300</v>
      </c>
      <c r="J122" s="260">
        <v>300</v>
      </c>
      <c r="K122" s="260">
        <v>25000</v>
      </c>
      <c r="L122" s="260">
        <v>25000</v>
      </c>
      <c r="M122" s="260">
        <v>25000</v>
      </c>
      <c r="N122" s="260">
        <v>25000</v>
      </c>
      <c r="O122" s="260">
        <v>25000</v>
      </c>
      <c r="P122" s="260">
        <v>25000</v>
      </c>
      <c r="Q122" s="243"/>
      <c r="R122" s="238"/>
    </row>
    <row r="123" spans="1:18" x14ac:dyDescent="0.25">
      <c r="A123" s="231"/>
      <c r="B123" s="231"/>
      <c r="C123" s="231"/>
      <c r="D123" s="305" t="s">
        <v>450</v>
      </c>
      <c r="E123" s="257" t="s">
        <v>451</v>
      </c>
      <c r="F123" s="305" t="s">
        <v>516</v>
      </c>
      <c r="G123" s="257" t="s">
        <v>517</v>
      </c>
      <c r="H123" s="243"/>
      <c r="I123" s="260">
        <v>799.1</v>
      </c>
      <c r="J123" s="260">
        <v>799.1</v>
      </c>
      <c r="K123" s="260"/>
      <c r="L123" s="260"/>
      <c r="M123" s="260"/>
      <c r="N123" s="260"/>
      <c r="O123" s="260"/>
      <c r="P123" s="260"/>
      <c r="Q123" s="243"/>
      <c r="R123" s="238"/>
    </row>
    <row r="124" spans="1:18" ht="18.75" customHeight="1" x14ac:dyDescent="0.25">
      <c r="A124" s="231"/>
      <c r="B124" s="231"/>
      <c r="C124" s="306" t="s">
        <v>432</v>
      </c>
      <c r="D124" s="307" t="s">
        <v>433</v>
      </c>
      <c r="E124" s="257"/>
      <c r="F124" s="305"/>
      <c r="G124" s="257"/>
      <c r="H124" s="243"/>
      <c r="I124" s="304">
        <f>SUM(I125)</f>
        <v>45890</v>
      </c>
      <c r="J124" s="304">
        <f t="shared" ref="J124" si="13">SUM(J125)</f>
        <v>45890</v>
      </c>
      <c r="K124" s="304">
        <v>81700</v>
      </c>
      <c r="L124" s="304">
        <v>77665</v>
      </c>
      <c r="M124" s="304">
        <v>81700</v>
      </c>
      <c r="N124" s="304">
        <v>77665</v>
      </c>
      <c r="O124" s="304">
        <v>40000</v>
      </c>
      <c r="P124" s="304">
        <v>40000</v>
      </c>
      <c r="Q124" s="243"/>
      <c r="R124" s="238"/>
    </row>
    <row r="125" spans="1:18" ht="30" customHeight="1" x14ac:dyDescent="0.25">
      <c r="A125" s="231"/>
      <c r="B125" s="231"/>
      <c r="C125" s="306"/>
      <c r="D125" s="308" t="str">
        <f>'[1]Бюдж роспись'!C118</f>
        <v>075</v>
      </c>
      <c r="E125" s="308" t="str">
        <f>'[1]Бюдж роспись'!D118</f>
        <v>0704</v>
      </c>
      <c r="F125" s="308" t="str">
        <f>'[1]Бюдж роспись'!E118</f>
        <v>1460022570</v>
      </c>
      <c r="G125" s="308" t="str">
        <f>'[1]Бюдж роспись'!F118</f>
        <v>610</v>
      </c>
      <c r="H125" s="240"/>
      <c r="I125" s="260">
        <v>45890</v>
      </c>
      <c r="J125" s="260">
        <v>45890</v>
      </c>
      <c r="K125" s="260">
        <v>81700</v>
      </c>
      <c r="L125" s="260">
        <v>77665</v>
      </c>
      <c r="M125" s="260">
        <v>81700</v>
      </c>
      <c r="N125" s="260">
        <v>77665</v>
      </c>
      <c r="O125" s="260">
        <v>40000</v>
      </c>
      <c r="P125" s="260">
        <v>40000</v>
      </c>
      <c r="Q125" s="243"/>
      <c r="R125" s="238"/>
    </row>
    <row r="126" spans="1:18" ht="29.25" customHeight="1" x14ac:dyDescent="0.25">
      <c r="A126" s="231" t="s">
        <v>446</v>
      </c>
      <c r="B126" s="231" t="s">
        <v>518</v>
      </c>
      <c r="C126" s="232" t="s">
        <v>428</v>
      </c>
      <c r="D126" s="272"/>
      <c r="E126" s="272"/>
      <c r="F126" s="272"/>
      <c r="G126" s="272"/>
      <c r="H126" s="272"/>
      <c r="I126" s="242">
        <f t="shared" ref="I126:J126" si="14">I128+I136</f>
        <v>660195.30000000005</v>
      </c>
      <c r="J126" s="242">
        <f t="shared" si="14"/>
        <v>604698</v>
      </c>
      <c r="K126" s="242">
        <v>517685</v>
      </c>
      <c r="L126" s="242">
        <v>515318.20021000004</v>
      </c>
      <c r="M126" s="242">
        <v>517685</v>
      </c>
      <c r="N126" s="242">
        <v>515318.20021000004</v>
      </c>
      <c r="O126" s="242">
        <v>620695.79999999993</v>
      </c>
      <c r="P126" s="242">
        <v>424363.7</v>
      </c>
      <c r="Q126" s="243"/>
      <c r="R126" s="238"/>
    </row>
    <row r="127" spans="1:18" x14ac:dyDescent="0.25">
      <c r="A127" s="231"/>
      <c r="B127" s="231"/>
      <c r="C127" s="236" t="s">
        <v>429</v>
      </c>
      <c r="D127" s="243"/>
      <c r="E127" s="243"/>
      <c r="F127" s="243"/>
      <c r="G127" s="243"/>
      <c r="H127" s="243"/>
      <c r="I127" s="243"/>
      <c r="J127" s="243"/>
      <c r="K127" s="243"/>
      <c r="L127" s="243"/>
      <c r="M127" s="243"/>
      <c r="N127" s="243"/>
      <c r="O127" s="243"/>
      <c r="P127" s="243"/>
      <c r="Q127" s="243"/>
      <c r="R127" s="238"/>
    </row>
    <row r="128" spans="1:18" ht="15" customHeight="1" x14ac:dyDescent="0.25">
      <c r="A128" s="231"/>
      <c r="B128" s="231"/>
      <c r="C128" s="309" t="s">
        <v>430</v>
      </c>
      <c r="D128" s="310" t="s">
        <v>450</v>
      </c>
      <c r="E128" s="240"/>
      <c r="F128" s="240"/>
      <c r="G128" s="311"/>
      <c r="H128" s="243"/>
      <c r="I128" s="304">
        <f t="shared" ref="I128:J128" si="15">SUM(I131:I135)</f>
        <v>660195.30000000005</v>
      </c>
      <c r="J128" s="304">
        <f t="shared" si="15"/>
        <v>604698</v>
      </c>
      <c r="K128" s="304">
        <v>517685</v>
      </c>
      <c r="L128" s="304">
        <v>515318.20021000004</v>
      </c>
      <c r="M128" s="304">
        <v>517685</v>
      </c>
      <c r="N128" s="304">
        <v>515318.20021000004</v>
      </c>
      <c r="O128" s="304">
        <v>573084.89999999991</v>
      </c>
      <c r="P128" s="304">
        <v>374757.60000000003</v>
      </c>
      <c r="Q128" s="243"/>
      <c r="R128" s="238"/>
    </row>
    <row r="129" spans="1:18" ht="15" hidden="1" customHeight="1" x14ac:dyDescent="0.25">
      <c r="A129" s="231"/>
      <c r="B129" s="231"/>
      <c r="C129" s="309"/>
      <c r="D129" s="312" t="s">
        <v>448</v>
      </c>
      <c r="E129" s="281"/>
      <c r="F129" s="281"/>
      <c r="G129" s="287"/>
      <c r="H129" s="287"/>
      <c r="I129" s="282">
        <v>139749.9</v>
      </c>
      <c r="J129" s="282">
        <v>139436.5508</v>
      </c>
      <c r="K129" s="304"/>
      <c r="L129" s="304"/>
      <c r="M129" s="304"/>
      <c r="N129" s="304"/>
      <c r="O129" s="304"/>
      <c r="P129" s="304"/>
      <c r="Q129" s="243"/>
      <c r="R129" s="238"/>
    </row>
    <row r="130" spans="1:18" ht="15" hidden="1" customHeight="1" x14ac:dyDescent="0.25">
      <c r="A130" s="231"/>
      <c r="B130" s="231"/>
      <c r="C130" s="309"/>
      <c r="D130" s="252" t="s">
        <v>449</v>
      </c>
      <c r="E130" s="253"/>
      <c r="F130" s="253"/>
      <c r="G130" s="253"/>
      <c r="H130" s="254"/>
      <c r="I130" s="313">
        <f>I128-I129</f>
        <v>520445.4</v>
      </c>
      <c r="J130" s="313">
        <f>J128-J129</f>
        <v>465261.44920000003</v>
      </c>
      <c r="K130" s="304"/>
      <c r="L130" s="304"/>
      <c r="M130" s="304"/>
      <c r="N130" s="304"/>
      <c r="O130" s="304"/>
      <c r="P130" s="304"/>
      <c r="Q130" s="243"/>
      <c r="R130" s="238"/>
    </row>
    <row r="131" spans="1:18" ht="33.75" customHeight="1" x14ac:dyDescent="0.25">
      <c r="A131" s="231"/>
      <c r="B131" s="231"/>
      <c r="C131" s="309"/>
      <c r="D131" s="305" t="s">
        <v>450</v>
      </c>
      <c r="E131" s="257" t="s">
        <v>505</v>
      </c>
      <c r="F131" s="257" t="s">
        <v>519</v>
      </c>
      <c r="G131" s="297" t="s">
        <v>520</v>
      </c>
      <c r="H131" s="314" t="s">
        <v>481</v>
      </c>
      <c r="I131" s="260">
        <v>0</v>
      </c>
      <c r="J131" s="260">
        <v>0</v>
      </c>
      <c r="K131" s="260">
        <v>284731.40000000002</v>
      </c>
      <c r="L131" s="260">
        <v>284440.62232999998</v>
      </c>
      <c r="M131" s="260">
        <v>284731.40000000002</v>
      </c>
      <c r="N131" s="261">
        <v>284440.62232999998</v>
      </c>
      <c r="O131" s="260">
        <v>298264.19999999995</v>
      </c>
      <c r="P131" s="260">
        <v>299936.90000000002</v>
      </c>
      <c r="Q131" s="243"/>
      <c r="R131" s="238"/>
    </row>
    <row r="132" spans="1:18" x14ac:dyDescent="0.25">
      <c r="A132" s="231"/>
      <c r="B132" s="231"/>
      <c r="C132" s="309"/>
      <c r="D132" s="305" t="s">
        <v>450</v>
      </c>
      <c r="E132" s="257" t="s">
        <v>451</v>
      </c>
      <c r="F132" s="315">
        <v>1470022620</v>
      </c>
      <c r="G132" s="257" t="s">
        <v>452</v>
      </c>
      <c r="H132" s="314" t="s">
        <v>481</v>
      </c>
      <c r="I132" s="260">
        <v>29743.200000000001</v>
      </c>
      <c r="J132" s="260">
        <v>29743.200000000001</v>
      </c>
      <c r="K132" s="260">
        <v>21206.6</v>
      </c>
      <c r="L132" s="260">
        <v>21206.553</v>
      </c>
      <c r="M132" s="260">
        <v>21206.6</v>
      </c>
      <c r="N132" s="261">
        <v>21206.553</v>
      </c>
      <c r="O132" s="260">
        <v>48413.4</v>
      </c>
      <c r="P132" s="260">
        <v>48413.4</v>
      </c>
      <c r="Q132" s="243"/>
      <c r="R132" s="238"/>
    </row>
    <row r="133" spans="1:18" x14ac:dyDescent="0.25">
      <c r="A133" s="231"/>
      <c r="B133" s="231"/>
      <c r="C133" s="309"/>
      <c r="D133" s="305" t="s">
        <v>450</v>
      </c>
      <c r="E133" s="257" t="s">
        <v>505</v>
      </c>
      <c r="F133" s="315">
        <v>1470074530</v>
      </c>
      <c r="G133" s="257" t="s">
        <v>521</v>
      </c>
      <c r="H133" s="314" t="s">
        <v>481</v>
      </c>
      <c r="I133" s="260">
        <v>9440.1</v>
      </c>
      <c r="J133" s="260">
        <v>9440.1</v>
      </c>
      <c r="K133" s="260">
        <v>47006.400000000001</v>
      </c>
      <c r="L133" s="260">
        <v>47006.447800000002</v>
      </c>
      <c r="M133" s="260">
        <v>47006.400000000001</v>
      </c>
      <c r="N133" s="261">
        <v>47006.447800000002</v>
      </c>
      <c r="O133" s="260">
        <v>26407.3</v>
      </c>
      <c r="P133" s="260">
        <v>26407.3</v>
      </c>
      <c r="Q133" s="243"/>
      <c r="R133" s="238"/>
    </row>
    <row r="134" spans="1:18" x14ac:dyDescent="0.25">
      <c r="A134" s="231"/>
      <c r="B134" s="231"/>
      <c r="C134" s="309"/>
      <c r="D134" s="305" t="s">
        <v>450</v>
      </c>
      <c r="E134" s="257" t="s">
        <v>522</v>
      </c>
      <c r="F134" s="315">
        <v>1470074110</v>
      </c>
      <c r="G134" s="257" t="s">
        <v>523</v>
      </c>
      <c r="H134" s="287" t="s">
        <v>478</v>
      </c>
      <c r="I134" s="260">
        <v>302662.5</v>
      </c>
      <c r="J134" s="260">
        <v>247879</v>
      </c>
      <c r="K134" s="260">
        <v>164740.6</v>
      </c>
      <c r="L134" s="260">
        <v>162664.57707999999</v>
      </c>
      <c r="M134" s="260">
        <v>164740.6</v>
      </c>
      <c r="N134" s="261">
        <v>162664.57707999999</v>
      </c>
      <c r="O134" s="260">
        <v>200000</v>
      </c>
      <c r="P134" s="260">
        <v>0</v>
      </c>
      <c r="Q134" s="243"/>
      <c r="R134" s="238"/>
    </row>
    <row r="135" spans="1:18" ht="30" x14ac:dyDescent="0.25">
      <c r="A135" s="231"/>
      <c r="B135" s="231"/>
      <c r="C135" s="309"/>
      <c r="D135" s="305" t="s">
        <v>450</v>
      </c>
      <c r="E135" s="257" t="s">
        <v>505</v>
      </c>
      <c r="F135" s="315" t="s">
        <v>524</v>
      </c>
      <c r="G135" s="305" t="s">
        <v>525</v>
      </c>
      <c r="H135" s="287"/>
      <c r="I135" s="260">
        <v>318349.5</v>
      </c>
      <c r="J135" s="260">
        <v>317635.7</v>
      </c>
      <c r="K135" s="260"/>
      <c r="L135" s="260"/>
      <c r="M135" s="260"/>
      <c r="N135" s="261"/>
      <c r="O135" s="260"/>
      <c r="P135" s="260"/>
      <c r="Q135" s="243"/>
      <c r="R135" s="238"/>
    </row>
    <row r="136" spans="1:18" x14ac:dyDescent="0.25">
      <c r="A136" s="231"/>
      <c r="B136" s="231"/>
      <c r="C136" s="316" t="s">
        <v>434</v>
      </c>
      <c r="D136" s="269">
        <v>711</v>
      </c>
      <c r="E136" s="243"/>
      <c r="F136" s="243"/>
      <c r="G136" s="243"/>
      <c r="H136" s="243"/>
      <c r="I136" s="304">
        <f>SUM(I137)</f>
        <v>0</v>
      </c>
      <c r="J136" s="304">
        <f t="shared" ref="J136" si="16">SUM(J137)</f>
        <v>0</v>
      </c>
      <c r="K136" s="304">
        <v>0</v>
      </c>
      <c r="L136" s="304">
        <v>0</v>
      </c>
      <c r="M136" s="304">
        <v>0</v>
      </c>
      <c r="N136" s="304">
        <v>0</v>
      </c>
      <c r="O136" s="304">
        <v>47610.9</v>
      </c>
      <c r="P136" s="304">
        <v>49606.1</v>
      </c>
      <c r="Q136" s="243"/>
      <c r="R136" s="238"/>
    </row>
    <row r="137" spans="1:18" x14ac:dyDescent="0.25">
      <c r="A137" s="231"/>
      <c r="B137" s="231"/>
      <c r="C137" s="316"/>
      <c r="D137" s="305" t="s">
        <v>435</v>
      </c>
      <c r="E137" s="257" t="s">
        <v>526</v>
      </c>
      <c r="F137" s="317" t="s">
        <v>527</v>
      </c>
      <c r="G137" s="257" t="s">
        <v>528</v>
      </c>
      <c r="H137" s="287" t="s">
        <v>478</v>
      </c>
      <c r="I137" s="260">
        <v>0</v>
      </c>
      <c r="J137" s="260">
        <v>0</v>
      </c>
      <c r="K137" s="260">
        <v>0</v>
      </c>
      <c r="L137" s="260">
        <v>0</v>
      </c>
      <c r="M137" s="260">
        <v>0</v>
      </c>
      <c r="N137" s="261">
        <v>0</v>
      </c>
      <c r="O137" s="260">
        <v>47610.9</v>
      </c>
      <c r="P137" s="260">
        <v>49606.1</v>
      </c>
      <c r="Q137" s="243"/>
      <c r="R137" s="238"/>
    </row>
    <row r="138" spans="1:18" ht="31.5" customHeight="1" x14ac:dyDescent="0.25">
      <c r="A138" s="231" t="s">
        <v>446</v>
      </c>
      <c r="B138" s="231" t="s">
        <v>529</v>
      </c>
      <c r="C138" s="232" t="s">
        <v>428</v>
      </c>
      <c r="D138" s="241"/>
      <c r="E138" s="241"/>
      <c r="F138" s="241"/>
      <c r="G138" s="241"/>
      <c r="H138" s="241"/>
      <c r="I138" s="242">
        <f>SUM(I140:I142)</f>
        <v>39276</v>
      </c>
      <c r="J138" s="242">
        <f t="shared" ref="J138" si="17">SUM(J140:J142)</f>
        <v>39004.5</v>
      </c>
      <c r="K138" s="242">
        <v>30620.1</v>
      </c>
      <c r="L138" s="242">
        <v>30620.076349999999</v>
      </c>
      <c r="M138" s="242">
        <v>30620.1</v>
      </c>
      <c r="N138" s="242">
        <v>30620.076349999999</v>
      </c>
      <c r="O138" s="242">
        <v>30000</v>
      </c>
      <c r="P138" s="242">
        <v>30000</v>
      </c>
      <c r="Q138" s="243"/>
      <c r="R138" s="238"/>
    </row>
    <row r="139" spans="1:18" s="318" customFormat="1" x14ac:dyDescent="0.25">
      <c r="A139" s="293"/>
      <c r="B139" s="293"/>
      <c r="C139" s="236" t="s">
        <v>429</v>
      </c>
      <c r="D139" s="240"/>
      <c r="E139" s="240"/>
      <c r="F139" s="240"/>
      <c r="G139" s="240"/>
      <c r="H139" s="243"/>
      <c r="I139" s="243"/>
      <c r="J139" s="243"/>
      <c r="K139" s="260"/>
      <c r="L139" s="260"/>
      <c r="M139" s="260"/>
      <c r="N139" s="260"/>
      <c r="O139" s="260"/>
      <c r="P139" s="260"/>
      <c r="Q139" s="243"/>
      <c r="R139" s="238"/>
    </row>
    <row r="140" spans="1:18" x14ac:dyDescent="0.25">
      <c r="A140" s="293"/>
      <c r="B140" s="293"/>
      <c r="C140" s="231" t="s">
        <v>430</v>
      </c>
      <c r="D140" s="305" t="s">
        <v>450</v>
      </c>
      <c r="E140" s="288" t="s">
        <v>530</v>
      </c>
      <c r="F140" s="319" t="s">
        <v>531</v>
      </c>
      <c r="G140" s="317">
        <v>520</v>
      </c>
      <c r="H140" s="257" t="s">
        <v>483</v>
      </c>
      <c r="I140" s="243">
        <v>13971</v>
      </c>
      <c r="J140" s="243">
        <v>13699.5</v>
      </c>
      <c r="K140" s="260">
        <v>5241</v>
      </c>
      <c r="L140" s="260">
        <v>5241.0023499999998</v>
      </c>
      <c r="M140" s="262">
        <v>5241</v>
      </c>
      <c r="N140" s="260">
        <v>5241.0023499999998</v>
      </c>
      <c r="O140" s="243">
        <v>10000</v>
      </c>
      <c r="P140" s="243">
        <v>10000</v>
      </c>
      <c r="Q140" s="243"/>
      <c r="R140" s="238"/>
    </row>
    <row r="141" spans="1:18" x14ac:dyDescent="0.25">
      <c r="A141" s="293"/>
      <c r="B141" s="293"/>
      <c r="C141" s="293"/>
      <c r="D141" s="305" t="s">
        <v>450</v>
      </c>
      <c r="E141" s="288" t="s">
        <v>530</v>
      </c>
      <c r="F141" s="319" t="s">
        <v>532</v>
      </c>
      <c r="G141" s="317">
        <v>630</v>
      </c>
      <c r="H141" s="257" t="s">
        <v>483</v>
      </c>
      <c r="I141" s="243">
        <v>24000</v>
      </c>
      <c r="J141" s="243">
        <v>24000</v>
      </c>
      <c r="K141" s="260">
        <v>21424</v>
      </c>
      <c r="L141" s="260">
        <v>21424</v>
      </c>
      <c r="M141" s="262">
        <v>21424</v>
      </c>
      <c r="N141" s="260">
        <v>21424</v>
      </c>
      <c r="O141" s="243">
        <v>16000</v>
      </c>
      <c r="P141" s="243">
        <v>16000</v>
      </c>
      <c r="Q141" s="243"/>
      <c r="R141" s="238"/>
    </row>
    <row r="142" spans="1:18" x14ac:dyDescent="0.25">
      <c r="A142" s="293"/>
      <c r="B142" s="293"/>
      <c r="C142" s="293"/>
      <c r="D142" s="305" t="s">
        <v>450</v>
      </c>
      <c r="E142" s="288" t="s">
        <v>530</v>
      </c>
      <c r="F142" s="319" t="s">
        <v>533</v>
      </c>
      <c r="G142" s="317">
        <v>630</v>
      </c>
      <c r="H142" s="257" t="s">
        <v>483</v>
      </c>
      <c r="I142" s="243">
        <v>1305</v>
      </c>
      <c r="J142" s="243">
        <v>1305</v>
      </c>
      <c r="K142" s="260">
        <v>3955.1</v>
      </c>
      <c r="L142" s="260">
        <v>3955.0740000000001</v>
      </c>
      <c r="M142" s="262">
        <v>3955.1</v>
      </c>
      <c r="N142" s="260">
        <v>3955.0740000000001</v>
      </c>
      <c r="O142" s="243">
        <v>4000</v>
      </c>
      <c r="P142" s="243">
        <v>4000</v>
      </c>
      <c r="Q142" s="243"/>
      <c r="R142" s="238"/>
    </row>
    <row r="143" spans="1:18" ht="30" customHeight="1" x14ac:dyDescent="0.25">
      <c r="A143" s="231" t="s">
        <v>446</v>
      </c>
      <c r="B143" s="231" t="s">
        <v>534</v>
      </c>
      <c r="C143" s="232" t="s">
        <v>428</v>
      </c>
      <c r="D143" s="241"/>
      <c r="E143" s="241"/>
      <c r="F143" s="241"/>
      <c r="G143" s="241"/>
      <c r="H143" s="241"/>
      <c r="I143" s="242">
        <f>SUM(I145+I152+I155)</f>
        <v>1446065.9</v>
      </c>
      <c r="J143" s="242">
        <f t="shared" ref="J143" si="18">SUM(J145+J152+J155)</f>
        <v>1423116.6999999997</v>
      </c>
      <c r="K143" s="242">
        <v>1516780.6</v>
      </c>
      <c r="L143" s="242">
        <v>1556464.5692500002</v>
      </c>
      <c r="M143" s="242">
        <v>1516780.6</v>
      </c>
      <c r="N143" s="242">
        <v>1556464.5692500002</v>
      </c>
      <c r="O143" s="242">
        <v>1311126.2</v>
      </c>
      <c r="P143" s="242">
        <v>1275092.2</v>
      </c>
      <c r="Q143" s="243"/>
      <c r="R143" s="238"/>
    </row>
    <row r="144" spans="1:18" x14ac:dyDescent="0.25">
      <c r="A144" s="231"/>
      <c r="B144" s="231"/>
      <c r="C144" s="236" t="s">
        <v>429</v>
      </c>
      <c r="D144" s="240"/>
      <c r="E144" s="240"/>
      <c r="F144" s="240"/>
      <c r="G144" s="311"/>
      <c r="H144" s="243"/>
      <c r="I144" s="260"/>
      <c r="J144" s="260"/>
      <c r="K144" s="260">
        <v>0</v>
      </c>
      <c r="L144" s="260">
        <v>0</v>
      </c>
      <c r="M144" s="260"/>
      <c r="N144" s="260">
        <v>0</v>
      </c>
      <c r="O144" s="260"/>
      <c r="P144" s="260"/>
      <c r="Q144" s="243"/>
      <c r="R144" s="238"/>
    </row>
    <row r="145" spans="1:18" x14ac:dyDescent="0.25">
      <c r="A145" s="231"/>
      <c r="B145" s="231"/>
      <c r="C145" s="231" t="s">
        <v>430</v>
      </c>
      <c r="D145" s="310" t="s">
        <v>450</v>
      </c>
      <c r="E145" s="310"/>
      <c r="F145" s="310"/>
      <c r="G145" s="320"/>
      <c r="H145" s="269"/>
      <c r="I145" s="304">
        <f>SUM(I146:I151)</f>
        <v>260357.99999999997</v>
      </c>
      <c r="J145" s="304">
        <f t="shared" ref="J145" si="19">SUM(J146:J151)</f>
        <v>258400.5</v>
      </c>
      <c r="K145" s="304">
        <v>305552.59999999998</v>
      </c>
      <c r="L145" s="304">
        <v>320561.66925000004</v>
      </c>
      <c r="M145" s="304">
        <v>305552.59999999998</v>
      </c>
      <c r="N145" s="304">
        <v>320561.66925000004</v>
      </c>
      <c r="O145" s="304">
        <v>280609.2</v>
      </c>
      <c r="P145" s="304">
        <v>280575.2</v>
      </c>
      <c r="Q145" s="243"/>
      <c r="R145" s="238"/>
    </row>
    <row r="146" spans="1:18" ht="60" x14ac:dyDescent="0.25">
      <c r="A146" s="231"/>
      <c r="B146" s="231"/>
      <c r="C146" s="231"/>
      <c r="D146" s="305" t="s">
        <v>450</v>
      </c>
      <c r="E146" s="257" t="s">
        <v>451</v>
      </c>
      <c r="F146" s="315">
        <v>1480000210</v>
      </c>
      <c r="G146" s="297" t="s">
        <v>535</v>
      </c>
      <c r="H146" s="257" t="s">
        <v>483</v>
      </c>
      <c r="I146" s="260">
        <v>105932</v>
      </c>
      <c r="J146" s="260">
        <v>105482.6</v>
      </c>
      <c r="K146" s="260">
        <v>134462.39999999999</v>
      </c>
      <c r="L146" s="260">
        <v>142250.72717</v>
      </c>
      <c r="M146" s="260">
        <v>134462.39999999999</v>
      </c>
      <c r="N146" s="260">
        <v>142250.72717</v>
      </c>
      <c r="O146" s="260">
        <v>120415.2</v>
      </c>
      <c r="P146" s="260">
        <v>120415.2</v>
      </c>
      <c r="Q146" s="243"/>
      <c r="R146" s="238"/>
    </row>
    <row r="147" spans="1:18" x14ac:dyDescent="0.25">
      <c r="A147" s="231"/>
      <c r="B147" s="231"/>
      <c r="C147" s="231"/>
      <c r="D147" s="305" t="s">
        <v>450</v>
      </c>
      <c r="E147" s="257" t="s">
        <v>451</v>
      </c>
      <c r="F147" s="321">
        <v>1480022710</v>
      </c>
      <c r="G147" s="317">
        <v>240</v>
      </c>
      <c r="H147" s="257" t="s">
        <v>483</v>
      </c>
      <c r="I147" s="260">
        <v>1092.9000000000001</v>
      </c>
      <c r="J147" s="260">
        <v>1008.6</v>
      </c>
      <c r="K147" s="260">
        <v>1181.5999999999999</v>
      </c>
      <c r="L147" s="260">
        <v>1181.5712799999999</v>
      </c>
      <c r="M147" s="260">
        <v>1181.5999999999999</v>
      </c>
      <c r="N147" s="260">
        <v>1181.5712799999999</v>
      </c>
      <c r="O147" s="260">
        <v>460.8</v>
      </c>
      <c r="P147" s="260">
        <v>460.8</v>
      </c>
      <c r="Q147" s="243"/>
      <c r="R147" s="238"/>
    </row>
    <row r="148" spans="1:18" ht="30" x14ac:dyDescent="0.25">
      <c r="A148" s="231"/>
      <c r="B148" s="231"/>
      <c r="C148" s="231"/>
      <c r="D148" s="305" t="s">
        <v>450</v>
      </c>
      <c r="E148" s="257" t="s">
        <v>451</v>
      </c>
      <c r="F148" s="315">
        <v>1480022730</v>
      </c>
      <c r="G148" s="297" t="s">
        <v>536</v>
      </c>
      <c r="H148" s="257" t="s">
        <v>483</v>
      </c>
      <c r="I148" s="260">
        <v>46616.7</v>
      </c>
      <c r="J148" s="260">
        <v>46012.3</v>
      </c>
      <c r="K148" s="260">
        <v>61169.9</v>
      </c>
      <c r="L148" s="260">
        <v>60370.815779999997</v>
      </c>
      <c r="M148" s="260">
        <v>61169.9</v>
      </c>
      <c r="N148" s="260">
        <v>60370.815779999997</v>
      </c>
      <c r="O148" s="260">
        <v>55385.7</v>
      </c>
      <c r="P148" s="260">
        <v>55351.7</v>
      </c>
      <c r="Q148" s="243"/>
      <c r="R148" s="238"/>
    </row>
    <row r="149" spans="1:18" x14ac:dyDescent="0.25">
      <c r="A149" s="231"/>
      <c r="B149" s="231"/>
      <c r="C149" s="231"/>
      <c r="D149" s="305" t="s">
        <v>450</v>
      </c>
      <c r="E149" s="257" t="s">
        <v>451</v>
      </c>
      <c r="F149" s="315">
        <v>1480022740</v>
      </c>
      <c r="G149" s="317">
        <v>240</v>
      </c>
      <c r="H149" s="257" t="s">
        <v>483</v>
      </c>
      <c r="I149" s="260">
        <v>1398.8</v>
      </c>
      <c r="J149" s="260">
        <v>1297.8</v>
      </c>
      <c r="K149" s="260">
        <v>1599.8</v>
      </c>
      <c r="L149" s="260">
        <v>1478.7528</v>
      </c>
      <c r="M149" s="260">
        <v>1599.8</v>
      </c>
      <c r="N149" s="260">
        <v>1478.7528</v>
      </c>
      <c r="O149" s="260">
        <v>1501.5</v>
      </c>
      <c r="P149" s="260">
        <v>1501.5</v>
      </c>
      <c r="Q149" s="243"/>
      <c r="R149" s="238"/>
    </row>
    <row r="150" spans="1:18" x14ac:dyDescent="0.25">
      <c r="A150" s="231"/>
      <c r="B150" s="231"/>
      <c r="C150" s="231"/>
      <c r="D150" s="305" t="s">
        <v>450</v>
      </c>
      <c r="E150" s="257" t="s">
        <v>451</v>
      </c>
      <c r="F150" s="315">
        <v>1480022770</v>
      </c>
      <c r="G150" s="317">
        <v>240</v>
      </c>
      <c r="H150" s="257" t="s">
        <v>483</v>
      </c>
      <c r="I150" s="260">
        <v>3587.6</v>
      </c>
      <c r="J150" s="260">
        <v>3587.6</v>
      </c>
      <c r="K150" s="260">
        <v>7814.8</v>
      </c>
      <c r="L150" s="260">
        <v>7785.4228400000002</v>
      </c>
      <c r="M150" s="260">
        <v>7814.8</v>
      </c>
      <c r="N150" s="260">
        <v>7785.4228400000002</v>
      </c>
      <c r="O150" s="260">
        <v>3600</v>
      </c>
      <c r="P150" s="260">
        <v>3600</v>
      </c>
      <c r="Q150" s="243"/>
      <c r="R150" s="238"/>
    </row>
    <row r="151" spans="1:18" x14ac:dyDescent="0.25">
      <c r="A151" s="231"/>
      <c r="B151" s="231"/>
      <c r="C151" s="231"/>
      <c r="D151" s="305" t="s">
        <v>450</v>
      </c>
      <c r="E151" s="257" t="s">
        <v>451</v>
      </c>
      <c r="F151" s="315">
        <v>1480075170</v>
      </c>
      <c r="G151" s="317">
        <v>530</v>
      </c>
      <c r="H151" s="257" t="s">
        <v>483</v>
      </c>
      <c r="I151" s="260">
        <v>101730</v>
      </c>
      <c r="J151" s="260">
        <v>101011.6</v>
      </c>
      <c r="K151" s="260">
        <v>99324.1</v>
      </c>
      <c r="L151" s="260">
        <v>107494.37938</v>
      </c>
      <c r="M151" s="260">
        <v>99324.1</v>
      </c>
      <c r="N151" s="260">
        <v>107494.37938</v>
      </c>
      <c r="O151" s="260">
        <v>99246</v>
      </c>
      <c r="P151" s="260">
        <v>99246</v>
      </c>
      <c r="Q151" s="243"/>
      <c r="R151" s="238"/>
    </row>
    <row r="152" spans="1:18" x14ac:dyDescent="0.25">
      <c r="A152" s="231"/>
      <c r="B152" s="231"/>
      <c r="C152" s="231" t="s">
        <v>438</v>
      </c>
      <c r="D152" s="310" t="s">
        <v>439</v>
      </c>
      <c r="E152" s="257"/>
      <c r="F152" s="315"/>
      <c r="G152" s="317"/>
      <c r="H152" s="257"/>
      <c r="I152" s="304">
        <f>SUM(I153:I154)</f>
        <v>92626.3</v>
      </c>
      <c r="J152" s="304">
        <f t="shared" ref="J152" si="20">SUM(J153:J154)</f>
        <v>92255.6</v>
      </c>
      <c r="K152" s="304">
        <v>108267</v>
      </c>
      <c r="L152" s="304">
        <v>113950.39999999999</v>
      </c>
      <c r="M152" s="304">
        <v>108267</v>
      </c>
      <c r="N152" s="304">
        <v>113950.39999999999</v>
      </c>
      <c r="O152" s="304">
        <v>106595.59999999999</v>
      </c>
      <c r="P152" s="304">
        <v>88595.599999999991</v>
      </c>
      <c r="Q152" s="243"/>
      <c r="R152" s="238"/>
    </row>
    <row r="153" spans="1:18" ht="75" customHeight="1" x14ac:dyDescent="0.25">
      <c r="A153" s="231"/>
      <c r="B153" s="231"/>
      <c r="C153" s="231"/>
      <c r="D153" s="305" t="s">
        <v>439</v>
      </c>
      <c r="E153" s="257" t="s">
        <v>451</v>
      </c>
      <c r="F153" s="315">
        <v>1480000210</v>
      </c>
      <c r="G153" s="297" t="s">
        <v>537</v>
      </c>
      <c r="H153" s="295" t="s">
        <v>483</v>
      </c>
      <c r="I153" s="260">
        <v>71584</v>
      </c>
      <c r="J153" s="260">
        <v>71302.2</v>
      </c>
      <c r="K153" s="260">
        <v>80208.800000000003</v>
      </c>
      <c r="L153" s="260">
        <v>85445.3</v>
      </c>
      <c r="M153" s="260">
        <v>80208.800000000003</v>
      </c>
      <c r="N153" s="260">
        <v>85445.3</v>
      </c>
      <c r="O153" s="260">
        <v>85537.4</v>
      </c>
      <c r="P153" s="260">
        <v>67537.399999999994</v>
      </c>
      <c r="Q153" s="243"/>
      <c r="R153" s="238"/>
    </row>
    <row r="154" spans="1:18" ht="60" x14ac:dyDescent="0.25">
      <c r="A154" s="231"/>
      <c r="B154" s="231"/>
      <c r="C154" s="231"/>
      <c r="D154" s="305" t="s">
        <v>439</v>
      </c>
      <c r="E154" s="257" t="s">
        <v>451</v>
      </c>
      <c r="F154" s="321">
        <v>1480000610</v>
      </c>
      <c r="G154" s="297" t="s">
        <v>538</v>
      </c>
      <c r="H154" s="295" t="s">
        <v>483</v>
      </c>
      <c r="I154" s="260">
        <v>21042.3</v>
      </c>
      <c r="J154" s="260">
        <v>20953.400000000001</v>
      </c>
      <c r="K154" s="260">
        <v>28058.2</v>
      </c>
      <c r="L154" s="260">
        <v>28505.1</v>
      </c>
      <c r="M154" s="262">
        <v>28058.2</v>
      </c>
      <c r="N154" s="260">
        <v>28505.1</v>
      </c>
      <c r="O154" s="260">
        <v>21058.2</v>
      </c>
      <c r="P154" s="260">
        <v>21058.2</v>
      </c>
      <c r="Q154" s="243"/>
      <c r="R154" s="238"/>
    </row>
    <row r="155" spans="1:18" ht="29.25" customHeight="1" x14ac:dyDescent="0.25">
      <c r="A155" s="231"/>
      <c r="B155" s="231"/>
      <c r="C155" s="231" t="s">
        <v>431</v>
      </c>
      <c r="D155" s="307" t="s">
        <v>468</v>
      </c>
      <c r="E155" s="257"/>
      <c r="F155" s="321"/>
      <c r="G155" s="297"/>
      <c r="H155" s="295"/>
      <c r="I155" s="304">
        <f>SUM(I156:I159)</f>
        <v>1093081.5999999999</v>
      </c>
      <c r="J155" s="304">
        <f t="shared" ref="J155" si="21">SUM(J156:J159)</f>
        <v>1072460.5999999999</v>
      </c>
      <c r="K155" s="304">
        <v>1102961</v>
      </c>
      <c r="L155" s="304">
        <v>1121952.5</v>
      </c>
      <c r="M155" s="304">
        <v>1102961</v>
      </c>
      <c r="N155" s="304">
        <v>1121952.5</v>
      </c>
      <c r="O155" s="304">
        <v>923921.4</v>
      </c>
      <c r="P155" s="304">
        <v>905921.4</v>
      </c>
      <c r="Q155" s="243"/>
      <c r="R155" s="238"/>
    </row>
    <row r="156" spans="1:18" ht="60" x14ac:dyDescent="0.25">
      <c r="A156" s="231"/>
      <c r="B156" s="231"/>
      <c r="C156" s="231"/>
      <c r="D156" s="305" t="s">
        <v>468</v>
      </c>
      <c r="E156" s="257" t="s">
        <v>451</v>
      </c>
      <c r="F156" s="315">
        <v>1480000210</v>
      </c>
      <c r="G156" s="297" t="s">
        <v>535</v>
      </c>
      <c r="H156" s="295" t="s">
        <v>483</v>
      </c>
      <c r="I156" s="243">
        <v>40673.5</v>
      </c>
      <c r="J156" s="243">
        <v>40498.1</v>
      </c>
      <c r="K156" s="260">
        <v>40216.699999999997</v>
      </c>
      <c r="L156" s="260">
        <v>43799.6</v>
      </c>
      <c r="M156" s="243">
        <v>40216.699999999997</v>
      </c>
      <c r="N156" s="260">
        <v>43799.6</v>
      </c>
      <c r="O156" s="260">
        <v>40311</v>
      </c>
      <c r="P156" s="260">
        <v>40311</v>
      </c>
      <c r="Q156" s="243"/>
      <c r="R156" s="238"/>
    </row>
    <row r="157" spans="1:18" ht="78" customHeight="1" x14ac:dyDescent="0.25">
      <c r="A157" s="231"/>
      <c r="B157" s="231"/>
      <c r="C157" s="231"/>
      <c r="D157" s="305" t="s">
        <v>468</v>
      </c>
      <c r="E157" s="257" t="s">
        <v>451</v>
      </c>
      <c r="F157" s="315">
        <v>1480000610</v>
      </c>
      <c r="G157" s="297" t="s">
        <v>539</v>
      </c>
      <c r="H157" s="295" t="s">
        <v>483</v>
      </c>
      <c r="I157" s="243">
        <v>767626.5</v>
      </c>
      <c r="J157" s="243">
        <v>776075.6</v>
      </c>
      <c r="K157" s="260">
        <v>780109.1</v>
      </c>
      <c r="L157" s="260">
        <v>829112.9</v>
      </c>
      <c r="M157" s="243">
        <v>780109.1</v>
      </c>
      <c r="N157" s="260">
        <v>829112.9</v>
      </c>
      <c r="O157" s="260">
        <v>85537.4</v>
      </c>
      <c r="P157" s="260">
        <v>67537.399999999994</v>
      </c>
      <c r="Q157" s="243"/>
      <c r="R157" s="238"/>
    </row>
    <row r="158" spans="1:18" ht="62.25" customHeight="1" x14ac:dyDescent="0.25">
      <c r="A158" s="231"/>
      <c r="B158" s="231"/>
      <c r="C158" s="231"/>
      <c r="D158" s="305" t="s">
        <v>468</v>
      </c>
      <c r="E158" s="257" t="s">
        <v>451</v>
      </c>
      <c r="F158" s="315">
        <v>1480008100</v>
      </c>
      <c r="G158" s="297" t="s">
        <v>539</v>
      </c>
      <c r="H158" s="295" t="s">
        <v>483</v>
      </c>
      <c r="I158" s="243">
        <v>284043.40000000002</v>
      </c>
      <c r="J158" s="243">
        <v>255282.2</v>
      </c>
      <c r="K158" s="260">
        <v>281932.7</v>
      </c>
      <c r="L158" s="260">
        <v>248375.8</v>
      </c>
      <c r="M158" s="243">
        <v>281932.7</v>
      </c>
      <c r="N158" s="260">
        <v>248375.8</v>
      </c>
      <c r="O158" s="260">
        <v>21058.2</v>
      </c>
      <c r="P158" s="260">
        <v>21058.2</v>
      </c>
      <c r="Q158" s="243"/>
      <c r="R158" s="238"/>
    </row>
    <row r="159" spans="1:18" ht="30" x14ac:dyDescent="0.25">
      <c r="A159" s="231"/>
      <c r="B159" s="231"/>
      <c r="C159" s="231"/>
      <c r="D159" s="305" t="s">
        <v>468</v>
      </c>
      <c r="E159" s="257" t="s">
        <v>451</v>
      </c>
      <c r="F159" s="315">
        <v>1480007200</v>
      </c>
      <c r="G159" s="297" t="s">
        <v>540</v>
      </c>
      <c r="H159" s="295" t="s">
        <v>483</v>
      </c>
      <c r="I159" s="243">
        <v>738.2</v>
      </c>
      <c r="J159" s="243">
        <v>604.70000000000005</v>
      </c>
      <c r="K159" s="243">
        <v>702.5</v>
      </c>
      <c r="L159" s="243">
        <v>664.2</v>
      </c>
      <c r="M159" s="243">
        <v>702.5</v>
      </c>
      <c r="N159" s="260">
        <v>664.2</v>
      </c>
      <c r="O159" s="260">
        <v>777014.8</v>
      </c>
      <c r="P159" s="260">
        <v>777014.8</v>
      </c>
      <c r="Q159" s="243"/>
      <c r="R159" s="238"/>
    </row>
    <row r="160" spans="1:18" ht="15.75" x14ac:dyDescent="0.25">
      <c r="A160" s="322"/>
      <c r="B160" s="322"/>
      <c r="C160" s="322"/>
      <c r="D160" s="323"/>
      <c r="E160" s="324"/>
      <c r="F160" s="325"/>
      <c r="G160" s="326"/>
      <c r="H160" s="327"/>
      <c r="I160" s="328"/>
      <c r="J160" s="328"/>
      <c r="K160" s="328"/>
      <c r="L160" s="328"/>
      <c r="M160" s="328"/>
      <c r="N160" s="329"/>
      <c r="O160" s="329"/>
      <c r="P160" s="329"/>
      <c r="Q160" s="328"/>
      <c r="R160" s="238"/>
    </row>
    <row r="161" spans="1:18" ht="15.75" x14ac:dyDescent="0.25">
      <c r="A161" s="322"/>
      <c r="B161" s="322"/>
      <c r="C161" s="322"/>
      <c r="D161" s="323"/>
      <c r="E161" s="324"/>
      <c r="F161" s="325"/>
      <c r="G161" s="326"/>
      <c r="H161" s="327"/>
      <c r="I161" s="328"/>
      <c r="J161" s="328"/>
      <c r="K161" s="328"/>
      <c r="L161" s="328"/>
      <c r="M161" s="328"/>
      <c r="N161" s="329"/>
      <c r="O161" s="329"/>
      <c r="P161" s="329"/>
      <c r="Q161" s="328"/>
      <c r="R161" s="238"/>
    </row>
    <row r="162" spans="1:18" x14ac:dyDescent="0.25">
      <c r="R162" s="238"/>
    </row>
    <row r="163" spans="1:18" ht="15.75" x14ac:dyDescent="0.25">
      <c r="A163" s="330"/>
      <c r="B163" s="330"/>
      <c r="C163" s="330"/>
      <c r="D163" s="330"/>
      <c r="O163" s="331"/>
      <c r="P163" s="332"/>
      <c r="Q163" s="332"/>
    </row>
    <row r="167" spans="1:18" x14ac:dyDescent="0.25">
      <c r="A167" s="322"/>
      <c r="B167" s="322"/>
      <c r="C167" s="322"/>
    </row>
    <row r="168" spans="1:18" x14ac:dyDescent="0.25">
      <c r="A168" s="322"/>
      <c r="B168" s="322"/>
      <c r="C168" s="322"/>
    </row>
  </sheetData>
  <mergeCells count="65">
    <mergeCell ref="O1:Q1"/>
    <mergeCell ref="A163:D163"/>
    <mergeCell ref="O163:Q163"/>
    <mergeCell ref="D130:G130"/>
    <mergeCell ref="C136:C137"/>
    <mergeCell ref="A143:A159"/>
    <mergeCell ref="B143:B159"/>
    <mergeCell ref="C145:C151"/>
    <mergeCell ref="C152:C154"/>
    <mergeCell ref="C155:C159"/>
    <mergeCell ref="A138:A142"/>
    <mergeCell ref="B138:B142"/>
    <mergeCell ref="C140:C142"/>
    <mergeCell ref="A105:A111"/>
    <mergeCell ref="B105:B111"/>
    <mergeCell ref="A126:A137"/>
    <mergeCell ref="B126:B137"/>
    <mergeCell ref="C128:C135"/>
    <mergeCell ref="C109:C111"/>
    <mergeCell ref="A112:A125"/>
    <mergeCell ref="B112:B125"/>
    <mergeCell ref="C114:C123"/>
    <mergeCell ref="C124:C125"/>
    <mergeCell ref="D78:G78"/>
    <mergeCell ref="D79:G79"/>
    <mergeCell ref="C80:C91"/>
    <mergeCell ref="D107:F107"/>
    <mergeCell ref="D108:G108"/>
    <mergeCell ref="A92:A104"/>
    <mergeCell ref="B92:B104"/>
    <mergeCell ref="C94:C104"/>
    <mergeCell ref="A36:A70"/>
    <mergeCell ref="B36:B70"/>
    <mergeCell ref="C36:C69"/>
    <mergeCell ref="A71:A75"/>
    <mergeCell ref="B71:B75"/>
    <mergeCell ref="C73:C75"/>
    <mergeCell ref="A76:A91"/>
    <mergeCell ref="B76:B91"/>
    <mergeCell ref="A9:A19"/>
    <mergeCell ref="B9:B19"/>
    <mergeCell ref="A20:A35"/>
    <mergeCell ref="B20:B35"/>
    <mergeCell ref="C22:C35"/>
    <mergeCell ref="D23:G23"/>
    <mergeCell ref="D24:G24"/>
    <mergeCell ref="F6:F8"/>
    <mergeCell ref="G6:G8"/>
    <mergeCell ref="I6:J7"/>
    <mergeCell ref="A2:Q2"/>
    <mergeCell ref="A3:Q3"/>
    <mergeCell ref="A5:A8"/>
    <mergeCell ref="B5:B8"/>
    <mergeCell ref="C5:C8"/>
    <mergeCell ref="D5:G5"/>
    <mergeCell ref="I5:P5"/>
    <mergeCell ref="Q5:Q8"/>
    <mergeCell ref="D6:D8"/>
    <mergeCell ref="E6:E8"/>
    <mergeCell ref="K6:N6"/>
    <mergeCell ref="O6:P6"/>
    <mergeCell ref="K7:L7"/>
    <mergeCell ref="M7:N7"/>
    <mergeCell ref="O7:O8"/>
    <mergeCell ref="P7:P8"/>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2"/>
  <sheetViews>
    <sheetView topLeftCell="A61" workbookViewId="0">
      <selection activeCell="G91" sqref="G91"/>
    </sheetView>
  </sheetViews>
  <sheetFormatPr defaultRowHeight="12.75" x14ac:dyDescent="0.2"/>
  <cols>
    <col min="1" max="1" width="19.5703125" style="333" customWidth="1"/>
    <col min="2" max="2" width="23.85546875" style="333" customWidth="1"/>
    <col min="3" max="3" width="26" style="333" customWidth="1"/>
    <col min="4" max="4" width="11.7109375" style="333" customWidth="1"/>
    <col min="5" max="5" width="14" style="333" customWidth="1"/>
    <col min="6" max="6" width="12.5703125" style="333" customWidth="1"/>
    <col min="7" max="7" width="12.7109375" style="333" customWidth="1"/>
    <col min="8" max="8" width="12.42578125" style="333" hidden="1" customWidth="1"/>
    <col min="9" max="9" width="11.85546875" style="333" hidden="1" customWidth="1"/>
    <col min="10" max="10" width="12" style="333" customWidth="1"/>
    <col min="11" max="11" width="13" style="333" customWidth="1"/>
    <col min="12" max="12" width="12.140625" style="333" customWidth="1"/>
    <col min="13" max="13" width="14.5703125" style="333" customWidth="1"/>
    <col min="14" max="14" width="13.42578125" style="333" customWidth="1"/>
    <col min="15" max="16384" width="9.140625" style="333"/>
  </cols>
  <sheetData>
    <row r="1" spans="1:15" ht="15" x14ac:dyDescent="0.25">
      <c r="K1" s="334" t="s">
        <v>541</v>
      </c>
      <c r="L1" s="335"/>
      <c r="M1" s="335"/>
      <c r="N1" s="335"/>
    </row>
    <row r="2" spans="1:15" ht="15.75" x14ac:dyDescent="0.25">
      <c r="A2" s="336" t="s">
        <v>409</v>
      </c>
      <c r="B2" s="336"/>
      <c r="C2" s="336"/>
      <c r="D2" s="336"/>
      <c r="E2" s="336"/>
      <c r="F2" s="336"/>
      <c r="G2" s="336"/>
      <c r="H2" s="336"/>
      <c r="I2" s="336"/>
      <c r="J2" s="336"/>
      <c r="K2" s="336"/>
      <c r="L2" s="336"/>
      <c r="M2" s="336"/>
      <c r="N2" s="336"/>
    </row>
    <row r="3" spans="1:15" ht="30" customHeight="1" x14ac:dyDescent="0.2">
      <c r="A3" s="337" t="s">
        <v>542</v>
      </c>
      <c r="B3" s="337"/>
      <c r="C3" s="337"/>
      <c r="D3" s="337"/>
      <c r="E3" s="337"/>
      <c r="F3" s="337"/>
      <c r="G3" s="337"/>
      <c r="H3" s="337"/>
      <c r="I3" s="337"/>
      <c r="J3" s="337"/>
      <c r="K3" s="337"/>
      <c r="L3" s="337"/>
      <c r="M3" s="337"/>
      <c r="N3" s="337"/>
    </row>
    <row r="5" spans="1:15" ht="15" x14ac:dyDescent="0.25">
      <c r="A5" s="221" t="s">
        <v>411</v>
      </c>
      <c r="B5" s="221" t="s">
        <v>412</v>
      </c>
      <c r="C5" s="221" t="s">
        <v>543</v>
      </c>
      <c r="D5" s="222"/>
      <c r="E5" s="222"/>
      <c r="F5" s="222"/>
      <c r="G5" s="222"/>
      <c r="H5" s="222"/>
      <c r="I5" s="222"/>
      <c r="J5" s="222"/>
      <c r="K5" s="222"/>
      <c r="L5" s="222"/>
      <c r="M5" s="222"/>
      <c r="N5" s="221" t="s">
        <v>415</v>
      </c>
    </row>
    <row r="6" spans="1:15" ht="19.5" customHeight="1" x14ac:dyDescent="0.2">
      <c r="A6" s="221"/>
      <c r="B6" s="221"/>
      <c r="C6" s="221"/>
      <c r="D6" s="221" t="s">
        <v>420</v>
      </c>
      <c r="E6" s="221"/>
      <c r="F6" s="221" t="s">
        <v>421</v>
      </c>
      <c r="G6" s="221"/>
      <c r="H6" s="221"/>
      <c r="I6" s="221"/>
      <c r="J6" s="221"/>
      <c r="K6" s="221"/>
      <c r="L6" s="226" t="s">
        <v>64</v>
      </c>
      <c r="M6" s="226"/>
      <c r="N6" s="221"/>
    </row>
    <row r="7" spans="1:15" ht="23.25" customHeight="1" x14ac:dyDescent="0.2">
      <c r="A7" s="221"/>
      <c r="B7" s="221"/>
      <c r="C7" s="221"/>
      <c r="D7" s="221"/>
      <c r="E7" s="221"/>
      <c r="F7" s="228" t="s">
        <v>422</v>
      </c>
      <c r="G7" s="228"/>
      <c r="H7" s="228" t="s">
        <v>544</v>
      </c>
      <c r="I7" s="228"/>
      <c r="J7" s="221" t="s">
        <v>423</v>
      </c>
      <c r="K7" s="221"/>
      <c r="L7" s="226" t="s">
        <v>424</v>
      </c>
      <c r="M7" s="226" t="s">
        <v>425</v>
      </c>
      <c r="N7" s="221"/>
    </row>
    <row r="8" spans="1:15" ht="15.75" customHeight="1" x14ac:dyDescent="0.2">
      <c r="A8" s="221"/>
      <c r="B8" s="221"/>
      <c r="C8" s="221"/>
      <c r="D8" s="229" t="s">
        <v>1</v>
      </c>
      <c r="E8" s="229" t="s">
        <v>0</v>
      </c>
      <c r="F8" s="230" t="s">
        <v>1</v>
      </c>
      <c r="G8" s="230" t="s">
        <v>0</v>
      </c>
      <c r="H8" s="230" t="s">
        <v>1</v>
      </c>
      <c r="I8" s="230" t="s">
        <v>0</v>
      </c>
      <c r="J8" s="225" t="s">
        <v>1</v>
      </c>
      <c r="K8" s="225" t="s">
        <v>0</v>
      </c>
      <c r="L8" s="226"/>
      <c r="M8" s="226"/>
      <c r="N8" s="221"/>
    </row>
    <row r="9" spans="1:15" ht="19.5" customHeight="1" x14ac:dyDescent="0.25">
      <c r="A9" s="231" t="s">
        <v>426</v>
      </c>
      <c r="B9" s="231" t="s">
        <v>545</v>
      </c>
      <c r="C9" s="338" t="s">
        <v>546</v>
      </c>
      <c r="D9" s="339">
        <f>SUM(D11:D15)</f>
        <v>7081481.4999999991</v>
      </c>
      <c r="E9" s="339">
        <f>SUM(E11:E15)</f>
        <v>6947859.1005700007</v>
      </c>
      <c r="F9" s="339">
        <f t="shared" ref="F9:M9" si="0">SUM(F11:F15)</f>
        <v>7502787.2000000002</v>
      </c>
      <c r="G9" s="339">
        <f t="shared" si="0"/>
        <v>7602607.3572599981</v>
      </c>
      <c r="H9" s="339">
        <f t="shared" si="0"/>
        <v>0</v>
      </c>
      <c r="I9" s="339">
        <f t="shared" si="0"/>
        <v>0</v>
      </c>
      <c r="J9" s="339">
        <f t="shared" si="0"/>
        <v>7502787.2000000002</v>
      </c>
      <c r="K9" s="339">
        <f t="shared" si="0"/>
        <v>7602607.3572599981</v>
      </c>
      <c r="L9" s="339">
        <f t="shared" si="0"/>
        <v>6670525.4000000004</v>
      </c>
      <c r="M9" s="339">
        <f t="shared" si="0"/>
        <v>6446832.5</v>
      </c>
      <c r="N9" s="340"/>
      <c r="O9" s="341"/>
    </row>
    <row r="10" spans="1:15" ht="15" customHeight="1" x14ac:dyDescent="0.25">
      <c r="A10" s="231"/>
      <c r="B10" s="231"/>
      <c r="C10" s="342" t="s">
        <v>547</v>
      </c>
      <c r="D10" s="340"/>
      <c r="E10" s="340"/>
      <c r="F10" s="343"/>
      <c r="G10" s="343"/>
      <c r="H10" s="343"/>
      <c r="I10" s="343"/>
      <c r="J10" s="343"/>
      <c r="K10" s="343"/>
      <c r="L10" s="343"/>
      <c r="M10" s="343"/>
      <c r="N10" s="340"/>
      <c r="O10" s="341"/>
    </row>
    <row r="11" spans="1:15" ht="15" x14ac:dyDescent="0.25">
      <c r="A11" s="231"/>
      <c r="B11" s="231"/>
      <c r="C11" s="342" t="s">
        <v>448</v>
      </c>
      <c r="D11" s="343">
        <f t="shared" ref="D11:M12" si="1">D18+D25+D32+D39+D46+D53+D60+D74+D67</f>
        <v>1455027.7</v>
      </c>
      <c r="E11" s="343">
        <f t="shared" si="1"/>
        <v>1453876.13778</v>
      </c>
      <c r="F11" s="343">
        <f t="shared" si="1"/>
        <v>1338634.7</v>
      </c>
      <c r="G11" s="343">
        <f t="shared" si="1"/>
        <v>1431034.2609399999</v>
      </c>
      <c r="H11" s="343">
        <f t="shared" si="1"/>
        <v>0</v>
      </c>
      <c r="I11" s="343">
        <f t="shared" si="1"/>
        <v>0</v>
      </c>
      <c r="J11" s="343">
        <f t="shared" si="1"/>
        <v>1338634.7</v>
      </c>
      <c r="K11" s="343">
        <f t="shared" si="1"/>
        <v>1431034.2609399999</v>
      </c>
      <c r="L11" s="343">
        <f t="shared" si="1"/>
        <v>1336686.3</v>
      </c>
      <c r="M11" s="343">
        <f t="shared" si="1"/>
        <v>1312435.5</v>
      </c>
      <c r="N11" s="340"/>
      <c r="O11" s="341"/>
    </row>
    <row r="12" spans="1:15" ht="15" customHeight="1" x14ac:dyDescent="0.25">
      <c r="A12" s="231"/>
      <c r="B12" s="231"/>
      <c r="C12" s="342" t="s">
        <v>449</v>
      </c>
      <c r="D12" s="343">
        <f>D19+D26+D33+D40+D47+D54+D61+D75+D68</f>
        <v>5626453.7999999989</v>
      </c>
      <c r="E12" s="343">
        <f>E19+E26+E33+E40+E47+E54+E61+E75+E68+0.05</f>
        <v>5493982.9627900003</v>
      </c>
      <c r="F12" s="343">
        <f t="shared" si="1"/>
        <v>6164152.5</v>
      </c>
      <c r="G12" s="343">
        <f t="shared" si="1"/>
        <v>6171573.0963199986</v>
      </c>
      <c r="H12" s="343">
        <f t="shared" si="1"/>
        <v>0</v>
      </c>
      <c r="I12" s="343">
        <f t="shared" si="1"/>
        <v>0</v>
      </c>
      <c r="J12" s="343">
        <f t="shared" si="1"/>
        <v>6164152.5</v>
      </c>
      <c r="K12" s="343">
        <f t="shared" si="1"/>
        <v>6171573.0963199986</v>
      </c>
      <c r="L12" s="343">
        <f t="shared" si="1"/>
        <v>5333839.1000000006</v>
      </c>
      <c r="M12" s="343">
        <f t="shared" si="1"/>
        <v>5134397</v>
      </c>
      <c r="N12" s="340"/>
      <c r="O12" s="341"/>
    </row>
    <row r="13" spans="1:15" ht="15" x14ac:dyDescent="0.25">
      <c r="A13" s="231"/>
      <c r="B13" s="231"/>
      <c r="C13" s="342" t="s">
        <v>548</v>
      </c>
      <c r="D13" s="340">
        <f>D20+D27+D34+D41+D48+D55+D62+D76+D69</f>
        <v>0</v>
      </c>
      <c r="E13" s="340">
        <f>E20+E27+E34+E41+E48+E55+E62+E76+E69</f>
        <v>0</v>
      </c>
      <c r="F13" s="343">
        <f t="shared" ref="F13:G15" si="2">F20+F27+F34+F41+F48+F55+F62+F76</f>
        <v>0</v>
      </c>
      <c r="G13" s="343">
        <f t="shared" si="2"/>
        <v>0</v>
      </c>
      <c r="H13" s="343">
        <f>J13-F13</f>
        <v>0</v>
      </c>
      <c r="I13" s="343">
        <f>K13-G13</f>
        <v>0</v>
      </c>
      <c r="J13" s="343">
        <f t="shared" ref="J13:M15" si="3">J20+J27+J34+J41+J48+J55+J62+J76</f>
        <v>0</v>
      </c>
      <c r="K13" s="343">
        <f t="shared" si="3"/>
        <v>0</v>
      </c>
      <c r="L13" s="343">
        <f t="shared" si="3"/>
        <v>0</v>
      </c>
      <c r="M13" s="343">
        <f t="shared" si="3"/>
        <v>0</v>
      </c>
      <c r="N13" s="340"/>
      <c r="O13" s="341"/>
    </row>
    <row r="14" spans="1:15" ht="30" x14ac:dyDescent="0.25">
      <c r="A14" s="231"/>
      <c r="B14" s="231"/>
      <c r="C14" s="342" t="s">
        <v>549</v>
      </c>
      <c r="D14" s="340">
        <f>D21+D28+D35+D42+D49+D56+D63+D77+D70</f>
        <v>0</v>
      </c>
      <c r="E14" s="340">
        <f>E21+E28+E35+E42+E49+E56+E63+E77+E70</f>
        <v>0</v>
      </c>
      <c r="F14" s="343">
        <f t="shared" si="2"/>
        <v>0</v>
      </c>
      <c r="G14" s="343">
        <f t="shared" si="2"/>
        <v>0</v>
      </c>
      <c r="H14" s="343">
        <f>J14-F14</f>
        <v>0</v>
      </c>
      <c r="I14" s="343">
        <f t="shared" ref="I14:I15" si="4">K14-G14</f>
        <v>0</v>
      </c>
      <c r="J14" s="343">
        <f t="shared" si="3"/>
        <v>0</v>
      </c>
      <c r="K14" s="343">
        <f t="shared" si="3"/>
        <v>0</v>
      </c>
      <c r="L14" s="343">
        <f t="shared" si="3"/>
        <v>0</v>
      </c>
      <c r="M14" s="343">
        <f t="shared" si="3"/>
        <v>0</v>
      </c>
      <c r="N14" s="340"/>
      <c r="O14" s="341"/>
    </row>
    <row r="15" spans="1:15" ht="15" x14ac:dyDescent="0.25">
      <c r="A15" s="231"/>
      <c r="B15" s="231"/>
      <c r="C15" s="342" t="s">
        <v>550</v>
      </c>
      <c r="D15" s="340">
        <f>D22+D29+D36+D43+D50+D57+D64+D78+D71</f>
        <v>0</v>
      </c>
      <c r="E15" s="340">
        <f>E22+E29+E36+E43+E50+E57+E64+E78+E71</f>
        <v>0</v>
      </c>
      <c r="F15" s="343">
        <f t="shared" si="2"/>
        <v>0</v>
      </c>
      <c r="G15" s="343">
        <f t="shared" si="2"/>
        <v>0</v>
      </c>
      <c r="H15" s="343">
        <f t="shared" ref="H15" si="5">J15-F15</f>
        <v>0</v>
      </c>
      <c r="I15" s="343">
        <f t="shared" si="4"/>
        <v>0</v>
      </c>
      <c r="J15" s="343">
        <f t="shared" si="3"/>
        <v>0</v>
      </c>
      <c r="K15" s="343">
        <f t="shared" si="3"/>
        <v>0</v>
      </c>
      <c r="L15" s="343">
        <f t="shared" si="3"/>
        <v>0</v>
      </c>
      <c r="M15" s="343">
        <f t="shared" si="3"/>
        <v>0</v>
      </c>
      <c r="N15" s="340"/>
      <c r="O15" s="341"/>
    </row>
    <row r="16" spans="1:15" ht="15" customHeight="1" x14ac:dyDescent="0.25">
      <c r="A16" s="231" t="s">
        <v>446</v>
      </c>
      <c r="B16" s="231" t="s">
        <v>551</v>
      </c>
      <c r="C16" s="338" t="s">
        <v>546</v>
      </c>
      <c r="D16" s="339">
        <f>SUM(D18:D22)</f>
        <v>2711078.2</v>
      </c>
      <c r="E16" s="339">
        <f>SUM(E18:E22)</f>
        <v>2669420.6905700001</v>
      </c>
      <c r="F16" s="339">
        <f>SUM(F18:F22)</f>
        <v>3716290.9000000004</v>
      </c>
      <c r="G16" s="339">
        <f t="shared" ref="G16:M16" si="6">SUM(G18:G22)</f>
        <v>3715231.9244399997</v>
      </c>
      <c r="H16" s="339">
        <f t="shared" si="6"/>
        <v>0</v>
      </c>
      <c r="I16" s="339">
        <f t="shared" si="6"/>
        <v>0</v>
      </c>
      <c r="J16" s="339">
        <f t="shared" si="6"/>
        <v>3716290.9000000004</v>
      </c>
      <c r="K16" s="339">
        <f t="shared" si="6"/>
        <v>3715231.9244399997</v>
      </c>
      <c r="L16" s="339">
        <f t="shared" si="6"/>
        <v>2649598.7000000002</v>
      </c>
      <c r="M16" s="339">
        <f t="shared" si="6"/>
        <v>2653830</v>
      </c>
      <c r="N16" s="340"/>
      <c r="O16" s="341"/>
    </row>
    <row r="17" spans="1:15" ht="15" customHeight="1" x14ac:dyDescent="0.25">
      <c r="A17" s="231"/>
      <c r="B17" s="231"/>
      <c r="C17" s="342" t="s">
        <v>547</v>
      </c>
      <c r="D17" s="340"/>
      <c r="E17" s="340"/>
      <c r="F17" s="343"/>
      <c r="G17" s="343"/>
      <c r="H17" s="343"/>
      <c r="I17" s="343"/>
      <c r="J17" s="343"/>
      <c r="K17" s="343"/>
      <c r="L17" s="343"/>
      <c r="M17" s="343"/>
      <c r="N17" s="340"/>
      <c r="O17" s="341"/>
    </row>
    <row r="18" spans="1:15" ht="15" x14ac:dyDescent="0.25">
      <c r="A18" s="231"/>
      <c r="B18" s="231"/>
      <c r="C18" s="342" t="s">
        <v>448</v>
      </c>
      <c r="D18" s="343">
        <f>'[2]прил 11'!I23</f>
        <v>925715.3</v>
      </c>
      <c r="E18" s="343">
        <f>'[2]прил 11'!J23</f>
        <v>925665.79544000002</v>
      </c>
      <c r="F18" s="343">
        <v>1096453.7</v>
      </c>
      <c r="G18" s="343">
        <v>1096363.76144</v>
      </c>
      <c r="H18" s="343">
        <v>0</v>
      </c>
      <c r="I18" s="343">
        <v>0</v>
      </c>
      <c r="J18" s="343">
        <v>1096453.7</v>
      </c>
      <c r="K18" s="343">
        <v>1096363.76144</v>
      </c>
      <c r="L18" s="343">
        <v>987877.2</v>
      </c>
      <c r="M18" s="343">
        <v>987877.2</v>
      </c>
      <c r="N18" s="340"/>
      <c r="O18" s="341"/>
    </row>
    <row r="19" spans="1:15" ht="15" x14ac:dyDescent="0.25">
      <c r="A19" s="231"/>
      <c r="B19" s="231"/>
      <c r="C19" s="342" t="s">
        <v>449</v>
      </c>
      <c r="D19" s="343">
        <f>'[2]прил 11'!I24+'[2]прил 11'!I70</f>
        <v>1785362.9000000001</v>
      </c>
      <c r="E19" s="343">
        <f>'[2]прил 11'!J24+'[2]прил 11'!J70</f>
        <v>1743754.8951300001</v>
      </c>
      <c r="F19" s="343">
        <v>2619837.2000000002</v>
      </c>
      <c r="G19" s="343">
        <v>2618868.1629999997</v>
      </c>
      <c r="H19" s="343">
        <v>0</v>
      </c>
      <c r="I19" s="343">
        <v>0</v>
      </c>
      <c r="J19" s="343">
        <v>2619837.2000000007</v>
      </c>
      <c r="K19" s="343">
        <v>2618868.1629999997</v>
      </c>
      <c r="L19" s="343">
        <v>1661721.5000000002</v>
      </c>
      <c r="M19" s="343">
        <v>1665952.7999999998</v>
      </c>
      <c r="N19" s="340"/>
      <c r="O19" s="341"/>
    </row>
    <row r="20" spans="1:15" ht="15" x14ac:dyDescent="0.25">
      <c r="A20" s="231"/>
      <c r="B20" s="231"/>
      <c r="C20" s="342" t="s">
        <v>548</v>
      </c>
      <c r="D20" s="340"/>
      <c r="E20" s="340"/>
      <c r="F20" s="343"/>
      <c r="G20" s="343"/>
      <c r="H20" s="343"/>
      <c r="I20" s="343"/>
      <c r="J20" s="343"/>
      <c r="K20" s="343"/>
      <c r="L20" s="343"/>
      <c r="M20" s="343"/>
      <c r="N20" s="340"/>
      <c r="O20" s="341"/>
    </row>
    <row r="21" spans="1:15" ht="30" x14ac:dyDescent="0.25">
      <c r="A21" s="231"/>
      <c r="B21" s="231"/>
      <c r="C21" s="342" t="s">
        <v>549</v>
      </c>
      <c r="D21" s="340"/>
      <c r="E21" s="340"/>
      <c r="F21" s="343"/>
      <c r="G21" s="343"/>
      <c r="H21" s="343"/>
      <c r="I21" s="343"/>
      <c r="J21" s="343"/>
      <c r="K21" s="343"/>
      <c r="L21" s="343"/>
      <c r="M21" s="343"/>
      <c r="N21" s="340"/>
      <c r="O21" s="341"/>
    </row>
    <row r="22" spans="1:15" ht="18.75" customHeight="1" x14ac:dyDescent="0.25">
      <c r="A22" s="231"/>
      <c r="B22" s="231"/>
      <c r="C22" s="342" t="s">
        <v>550</v>
      </c>
      <c r="D22" s="340"/>
      <c r="E22" s="340"/>
      <c r="F22" s="343"/>
      <c r="G22" s="343"/>
      <c r="H22" s="343"/>
      <c r="I22" s="343"/>
      <c r="J22" s="343"/>
      <c r="K22" s="343"/>
      <c r="L22" s="343"/>
      <c r="M22" s="343"/>
      <c r="N22" s="340"/>
      <c r="O22" s="341"/>
    </row>
    <row r="23" spans="1:15" ht="15" x14ac:dyDescent="0.25">
      <c r="A23" s="231" t="s">
        <v>446</v>
      </c>
      <c r="B23" s="231" t="s">
        <v>467</v>
      </c>
      <c r="C23" s="338" t="s">
        <v>546</v>
      </c>
      <c r="D23" s="339">
        <f>SUM(D25:D29)</f>
        <v>110597.5</v>
      </c>
      <c r="E23" s="339">
        <f>SUM(E25:E29)</f>
        <v>106642.09999999999</v>
      </c>
      <c r="F23" s="339">
        <v>127905.9</v>
      </c>
      <c r="G23" s="339">
        <v>107502.3</v>
      </c>
      <c r="H23" s="339">
        <v>0</v>
      </c>
      <c r="I23" s="339">
        <v>0</v>
      </c>
      <c r="J23" s="339">
        <v>127905.9</v>
      </c>
      <c r="K23" s="339">
        <v>107502.3</v>
      </c>
      <c r="L23" s="339">
        <v>127905.9</v>
      </c>
      <c r="M23" s="339">
        <v>127905.9</v>
      </c>
      <c r="N23" s="340"/>
      <c r="O23" s="341"/>
    </row>
    <row r="24" spans="1:15" ht="15" x14ac:dyDescent="0.25">
      <c r="A24" s="231"/>
      <c r="B24" s="231"/>
      <c r="C24" s="342" t="s">
        <v>547</v>
      </c>
      <c r="D24" s="340"/>
      <c r="E24" s="340"/>
      <c r="F24" s="343"/>
      <c r="G24" s="343"/>
      <c r="H24" s="343"/>
      <c r="I24" s="343"/>
      <c r="J24" s="343"/>
      <c r="K24" s="343"/>
      <c r="L24" s="343"/>
      <c r="M24" s="343"/>
      <c r="N24" s="340"/>
      <c r="O24" s="341"/>
    </row>
    <row r="25" spans="1:15" ht="15" x14ac:dyDescent="0.25">
      <c r="A25" s="231"/>
      <c r="B25" s="231"/>
      <c r="C25" s="342" t="s">
        <v>448</v>
      </c>
      <c r="D25" s="343">
        <v>0</v>
      </c>
      <c r="E25" s="343">
        <v>0</v>
      </c>
      <c r="F25" s="343">
        <v>0</v>
      </c>
      <c r="G25" s="343">
        <v>0</v>
      </c>
      <c r="H25" s="343">
        <v>0</v>
      </c>
      <c r="I25" s="343">
        <v>0</v>
      </c>
      <c r="J25" s="343">
        <v>0</v>
      </c>
      <c r="K25" s="343">
        <v>0</v>
      </c>
      <c r="L25" s="343">
        <v>0</v>
      </c>
      <c r="M25" s="343">
        <v>0</v>
      </c>
      <c r="N25" s="340"/>
      <c r="O25" s="341"/>
    </row>
    <row r="26" spans="1:15" ht="15" x14ac:dyDescent="0.25">
      <c r="A26" s="231"/>
      <c r="B26" s="231"/>
      <c r="C26" s="342" t="s">
        <v>449</v>
      </c>
      <c r="D26" s="343">
        <f>'[2]прил 11'!I71</f>
        <v>110597.5</v>
      </c>
      <c r="E26" s="343">
        <f>'[2]прил 11'!J71</f>
        <v>106642.09999999999</v>
      </c>
      <c r="F26" s="343">
        <v>127905.9</v>
      </c>
      <c r="G26" s="343">
        <v>107502.3</v>
      </c>
      <c r="H26" s="343">
        <v>0</v>
      </c>
      <c r="I26" s="343">
        <v>0</v>
      </c>
      <c r="J26" s="343">
        <v>127905.9</v>
      </c>
      <c r="K26" s="343">
        <v>107502.3</v>
      </c>
      <c r="L26" s="343">
        <v>127905.9</v>
      </c>
      <c r="M26" s="343">
        <v>127905.9</v>
      </c>
      <c r="N26" s="340"/>
      <c r="O26" s="341"/>
    </row>
    <row r="27" spans="1:15" ht="15" x14ac:dyDescent="0.25">
      <c r="A27" s="231"/>
      <c r="B27" s="231"/>
      <c r="C27" s="342" t="s">
        <v>548</v>
      </c>
      <c r="D27" s="340"/>
      <c r="E27" s="340"/>
      <c r="F27" s="343"/>
      <c r="G27" s="343"/>
      <c r="H27" s="343"/>
      <c r="I27" s="343"/>
      <c r="J27" s="343"/>
      <c r="K27" s="343"/>
      <c r="L27" s="343"/>
      <c r="M27" s="343"/>
      <c r="N27" s="340"/>
      <c r="O27" s="341"/>
    </row>
    <row r="28" spans="1:15" ht="30" x14ac:dyDescent="0.25">
      <c r="A28" s="231"/>
      <c r="B28" s="231"/>
      <c r="C28" s="342" t="s">
        <v>549</v>
      </c>
      <c r="D28" s="340"/>
      <c r="E28" s="340"/>
      <c r="F28" s="343"/>
      <c r="G28" s="343"/>
      <c r="H28" s="343"/>
      <c r="I28" s="343"/>
      <c r="J28" s="343"/>
      <c r="K28" s="343"/>
      <c r="L28" s="343"/>
      <c r="M28" s="343"/>
      <c r="N28" s="340"/>
      <c r="O28" s="341"/>
    </row>
    <row r="29" spans="1:15" ht="15" x14ac:dyDescent="0.25">
      <c r="A29" s="231"/>
      <c r="B29" s="231"/>
      <c r="C29" s="342" t="s">
        <v>550</v>
      </c>
      <c r="D29" s="340"/>
      <c r="E29" s="340"/>
      <c r="F29" s="343"/>
      <c r="G29" s="343"/>
      <c r="H29" s="343"/>
      <c r="I29" s="343"/>
      <c r="J29" s="343"/>
      <c r="K29" s="343"/>
      <c r="L29" s="343"/>
      <c r="M29" s="343"/>
      <c r="N29" s="340"/>
      <c r="O29" s="341"/>
    </row>
    <row r="30" spans="1:15" ht="15" x14ac:dyDescent="0.25">
      <c r="A30" s="231" t="s">
        <v>446</v>
      </c>
      <c r="B30" s="231" t="s">
        <v>474</v>
      </c>
      <c r="C30" s="338" t="s">
        <v>546</v>
      </c>
      <c r="D30" s="339">
        <f>SUM(D32:D36)</f>
        <v>1257702.2</v>
      </c>
      <c r="E30" s="339">
        <f>SUM(E32:E36)</f>
        <v>1249773.56</v>
      </c>
      <c r="F30" s="339">
        <v>556015.69999999995</v>
      </c>
      <c r="G30" s="339">
        <v>646530.32030999998</v>
      </c>
      <c r="H30" s="339">
        <v>0</v>
      </c>
      <c r="I30" s="339">
        <v>0</v>
      </c>
      <c r="J30" s="339">
        <v>556015.69999999995</v>
      </c>
      <c r="K30" s="339">
        <v>646530.32030999998</v>
      </c>
      <c r="L30" s="339">
        <v>797174.6</v>
      </c>
      <c r="M30" s="339">
        <v>877963.2</v>
      </c>
      <c r="N30" s="340"/>
      <c r="O30" s="341"/>
    </row>
    <row r="31" spans="1:15" ht="15" x14ac:dyDescent="0.25">
      <c r="A31" s="231"/>
      <c r="B31" s="231"/>
      <c r="C31" s="342" t="s">
        <v>547</v>
      </c>
      <c r="D31" s="340"/>
      <c r="E31" s="340"/>
      <c r="F31" s="343"/>
      <c r="G31" s="343"/>
      <c r="H31" s="343"/>
      <c r="I31" s="343"/>
      <c r="J31" s="343"/>
      <c r="K31" s="343"/>
      <c r="L31" s="343"/>
      <c r="M31" s="343"/>
      <c r="N31" s="340"/>
      <c r="O31" s="341"/>
    </row>
    <row r="32" spans="1:15" ht="15" x14ac:dyDescent="0.25">
      <c r="A32" s="231"/>
      <c r="B32" s="231"/>
      <c r="C32" s="342" t="s">
        <v>448</v>
      </c>
      <c r="D32" s="343">
        <f>'[2]прил 11'!I78</f>
        <v>367882.8</v>
      </c>
      <c r="E32" s="343">
        <f>'[2]прил 11'!J78</f>
        <v>367094.59153999999</v>
      </c>
      <c r="F32" s="343">
        <v>206052.3</v>
      </c>
      <c r="G32" s="343">
        <v>298541.79950000002</v>
      </c>
      <c r="H32" s="343">
        <v>0</v>
      </c>
      <c r="I32" s="343">
        <v>0</v>
      </c>
      <c r="J32" s="343">
        <v>206052.3</v>
      </c>
      <c r="K32" s="343">
        <v>298541.79950000002</v>
      </c>
      <c r="L32" s="343">
        <v>247318</v>
      </c>
      <c r="M32" s="343">
        <v>227170.3</v>
      </c>
      <c r="N32" s="340"/>
      <c r="O32" s="341"/>
    </row>
    <row r="33" spans="1:15" ht="15" x14ac:dyDescent="0.25">
      <c r="A33" s="231"/>
      <c r="B33" s="231"/>
      <c r="C33" s="342" t="s">
        <v>449</v>
      </c>
      <c r="D33" s="343">
        <f>'[2]прил 11'!I79</f>
        <v>889819.39999999991</v>
      </c>
      <c r="E33" s="343">
        <f>'[2]прил 11'!J79</f>
        <v>882678.96846000012</v>
      </c>
      <c r="F33" s="343">
        <v>349963.39999999997</v>
      </c>
      <c r="G33" s="343">
        <v>347988.52080999996</v>
      </c>
      <c r="H33" s="343">
        <v>0</v>
      </c>
      <c r="I33" s="343">
        <v>0</v>
      </c>
      <c r="J33" s="343">
        <v>349963.39999999997</v>
      </c>
      <c r="K33" s="343">
        <v>347988.52080999996</v>
      </c>
      <c r="L33" s="343">
        <v>549856.6</v>
      </c>
      <c r="M33" s="343">
        <v>650792.89999999991</v>
      </c>
      <c r="N33" s="340"/>
      <c r="O33" s="341"/>
    </row>
    <row r="34" spans="1:15" ht="15" x14ac:dyDescent="0.25">
      <c r="A34" s="231"/>
      <c r="B34" s="231"/>
      <c r="C34" s="342" t="s">
        <v>548</v>
      </c>
      <c r="D34" s="340"/>
      <c r="E34" s="340"/>
      <c r="F34" s="343"/>
      <c r="G34" s="343"/>
      <c r="H34" s="343"/>
      <c r="I34" s="343"/>
      <c r="J34" s="343"/>
      <c r="K34" s="343"/>
      <c r="L34" s="343"/>
      <c r="M34" s="343"/>
      <c r="N34" s="340"/>
      <c r="O34" s="341"/>
    </row>
    <row r="35" spans="1:15" ht="30" x14ac:dyDescent="0.25">
      <c r="A35" s="231"/>
      <c r="B35" s="231"/>
      <c r="C35" s="342" t="s">
        <v>549</v>
      </c>
      <c r="D35" s="340"/>
      <c r="E35" s="340"/>
      <c r="F35" s="343"/>
      <c r="G35" s="343"/>
      <c r="H35" s="343"/>
      <c r="I35" s="343"/>
      <c r="J35" s="343"/>
      <c r="K35" s="343"/>
      <c r="L35" s="343"/>
      <c r="M35" s="343"/>
      <c r="N35" s="340"/>
      <c r="O35" s="341"/>
    </row>
    <row r="36" spans="1:15" ht="15" x14ac:dyDescent="0.25">
      <c r="A36" s="231"/>
      <c r="B36" s="231"/>
      <c r="C36" s="342" t="s">
        <v>550</v>
      </c>
      <c r="D36" s="340"/>
      <c r="E36" s="340"/>
      <c r="F36" s="343"/>
      <c r="G36" s="343"/>
      <c r="H36" s="343"/>
      <c r="I36" s="343"/>
      <c r="J36" s="343"/>
      <c r="K36" s="343"/>
      <c r="L36" s="343"/>
      <c r="M36" s="343"/>
      <c r="N36" s="340"/>
      <c r="O36" s="341"/>
    </row>
    <row r="37" spans="1:15" ht="15" x14ac:dyDescent="0.25">
      <c r="A37" s="231" t="s">
        <v>446</v>
      </c>
      <c r="B37" s="231" t="s">
        <v>488</v>
      </c>
      <c r="C37" s="338" t="s">
        <v>546</v>
      </c>
      <c r="D37" s="339">
        <f t="shared" ref="D37:E37" si="7">SUM(D39:D43)</f>
        <v>653239.80000000005</v>
      </c>
      <c r="E37" s="339">
        <f t="shared" si="7"/>
        <v>653181.30000000005</v>
      </c>
      <c r="F37" s="339">
        <v>769674.4</v>
      </c>
      <c r="G37" s="339">
        <v>767640.59761000006</v>
      </c>
      <c r="H37" s="339">
        <v>0</v>
      </c>
      <c r="I37" s="339">
        <v>0</v>
      </c>
      <c r="J37" s="339">
        <v>769674.4</v>
      </c>
      <c r="K37" s="339">
        <v>767640.59761000006</v>
      </c>
      <c r="L37" s="339">
        <v>730276.70000000007</v>
      </c>
      <c r="M37" s="339">
        <v>629665.80000000005</v>
      </c>
      <c r="N37" s="340"/>
      <c r="O37" s="341"/>
    </row>
    <row r="38" spans="1:15" ht="15" x14ac:dyDescent="0.25">
      <c r="A38" s="231"/>
      <c r="B38" s="231"/>
      <c r="C38" s="342" t="s">
        <v>547</v>
      </c>
      <c r="D38" s="340"/>
      <c r="E38" s="340"/>
      <c r="F38" s="343"/>
      <c r="G38" s="343"/>
      <c r="H38" s="343"/>
      <c r="I38" s="343"/>
      <c r="J38" s="343"/>
      <c r="K38" s="343"/>
      <c r="L38" s="343"/>
      <c r="M38" s="343"/>
      <c r="N38" s="340"/>
      <c r="O38" s="341"/>
    </row>
    <row r="39" spans="1:15" ht="15" x14ac:dyDescent="0.25">
      <c r="A39" s="231"/>
      <c r="B39" s="231"/>
      <c r="C39" s="342" t="s">
        <v>448</v>
      </c>
      <c r="D39" s="340">
        <v>0</v>
      </c>
      <c r="E39" s="340">
        <v>0</v>
      </c>
      <c r="F39" s="343">
        <v>0</v>
      </c>
      <c r="G39" s="343">
        <v>0</v>
      </c>
      <c r="H39" s="343">
        <v>0</v>
      </c>
      <c r="I39" s="343">
        <v>0</v>
      </c>
      <c r="J39" s="343">
        <v>0</v>
      </c>
      <c r="K39" s="343">
        <v>0</v>
      </c>
      <c r="L39" s="343">
        <v>0</v>
      </c>
      <c r="M39" s="343">
        <v>0</v>
      </c>
      <c r="N39" s="340"/>
      <c r="O39" s="341"/>
    </row>
    <row r="40" spans="1:15" ht="15" x14ac:dyDescent="0.25">
      <c r="A40" s="231"/>
      <c r="B40" s="231"/>
      <c r="C40" s="342" t="s">
        <v>449</v>
      </c>
      <c r="D40" s="343">
        <f>'[2]прил 11'!I92</f>
        <v>653239.80000000005</v>
      </c>
      <c r="E40" s="343">
        <f>'[2]прил 11'!J92</f>
        <v>653181.30000000005</v>
      </c>
      <c r="F40" s="343">
        <v>769674.4</v>
      </c>
      <c r="G40" s="343">
        <v>767640.59761000006</v>
      </c>
      <c r="H40" s="343">
        <v>0</v>
      </c>
      <c r="I40" s="343">
        <v>0</v>
      </c>
      <c r="J40" s="343">
        <v>769674.4</v>
      </c>
      <c r="K40" s="343">
        <v>767640.59761000006</v>
      </c>
      <c r="L40" s="343">
        <v>730276.70000000007</v>
      </c>
      <c r="M40" s="343">
        <v>629665.80000000005</v>
      </c>
      <c r="N40" s="340"/>
      <c r="O40" s="341"/>
    </row>
    <row r="41" spans="1:15" ht="15" x14ac:dyDescent="0.25">
      <c r="A41" s="231"/>
      <c r="B41" s="231"/>
      <c r="C41" s="342" t="s">
        <v>548</v>
      </c>
      <c r="D41" s="340"/>
      <c r="E41" s="340"/>
      <c r="F41" s="343"/>
      <c r="G41" s="343"/>
      <c r="H41" s="343"/>
      <c r="I41" s="343"/>
      <c r="J41" s="343"/>
      <c r="K41" s="343"/>
      <c r="L41" s="343"/>
      <c r="M41" s="343"/>
      <c r="N41" s="340"/>
      <c r="O41" s="341"/>
    </row>
    <row r="42" spans="1:15" ht="30" x14ac:dyDescent="0.25">
      <c r="A42" s="231"/>
      <c r="B42" s="231"/>
      <c r="C42" s="342" t="s">
        <v>549</v>
      </c>
      <c r="D42" s="340"/>
      <c r="E42" s="340"/>
      <c r="F42" s="343"/>
      <c r="G42" s="343"/>
      <c r="H42" s="343"/>
      <c r="I42" s="343"/>
      <c r="J42" s="343"/>
      <c r="K42" s="343"/>
      <c r="L42" s="343"/>
      <c r="M42" s="343"/>
      <c r="N42" s="340"/>
      <c r="O42" s="341"/>
    </row>
    <row r="43" spans="1:15" ht="15" x14ac:dyDescent="0.25">
      <c r="A43" s="231"/>
      <c r="B43" s="231"/>
      <c r="C43" s="342" t="s">
        <v>550</v>
      </c>
      <c r="D43" s="340"/>
      <c r="E43" s="340"/>
      <c r="F43" s="343"/>
      <c r="G43" s="343"/>
      <c r="H43" s="343"/>
      <c r="I43" s="343"/>
      <c r="J43" s="343"/>
      <c r="K43" s="343"/>
      <c r="L43" s="343"/>
      <c r="M43" s="343"/>
      <c r="N43" s="340"/>
      <c r="O43" s="341"/>
    </row>
    <row r="44" spans="1:15" ht="15" x14ac:dyDescent="0.25">
      <c r="A44" s="231" t="s">
        <v>446</v>
      </c>
      <c r="B44" s="231" t="s">
        <v>499</v>
      </c>
      <c r="C44" s="338" t="s">
        <v>546</v>
      </c>
      <c r="D44" s="339">
        <f t="shared" ref="D44:E44" si="8">SUM(D46:D50)</f>
        <v>53161.100000000006</v>
      </c>
      <c r="E44" s="339">
        <f t="shared" si="8"/>
        <v>74279.199999999997</v>
      </c>
      <c r="F44" s="339">
        <v>26655.200000000001</v>
      </c>
      <c r="G44" s="339">
        <v>26607.83498</v>
      </c>
      <c r="H44" s="339">
        <v>0</v>
      </c>
      <c r="I44" s="339">
        <v>0</v>
      </c>
      <c r="J44" s="339">
        <v>26655.200000000001</v>
      </c>
      <c r="K44" s="339">
        <v>26607.83498</v>
      </c>
      <c r="L44" s="339">
        <v>28071</v>
      </c>
      <c r="M44" s="339">
        <v>6300</v>
      </c>
      <c r="N44" s="340"/>
      <c r="O44" s="341"/>
    </row>
    <row r="45" spans="1:15" ht="15" x14ac:dyDescent="0.25">
      <c r="A45" s="231"/>
      <c r="B45" s="231"/>
      <c r="C45" s="342" t="s">
        <v>547</v>
      </c>
      <c r="D45" s="340"/>
      <c r="E45" s="340"/>
      <c r="F45" s="343"/>
      <c r="G45" s="343"/>
      <c r="H45" s="343"/>
      <c r="I45" s="343"/>
      <c r="J45" s="343"/>
      <c r="K45" s="343"/>
      <c r="L45" s="343"/>
      <c r="M45" s="343"/>
      <c r="N45" s="340"/>
      <c r="O45" s="341"/>
    </row>
    <row r="46" spans="1:15" ht="15" x14ac:dyDescent="0.25">
      <c r="A46" s="231"/>
      <c r="B46" s="231"/>
      <c r="C46" s="342" t="s">
        <v>448</v>
      </c>
      <c r="D46" s="344" t="str">
        <f>'[2]прил 11'!I107</f>
        <v>21679,70</v>
      </c>
      <c r="E46" s="343">
        <f>'[2]прил 11'!J107</f>
        <v>21679.200000000001</v>
      </c>
      <c r="F46" s="343">
        <v>10160</v>
      </c>
      <c r="G46" s="343">
        <v>10160</v>
      </c>
      <c r="H46" s="343">
        <v>0</v>
      </c>
      <c r="I46" s="343">
        <v>0</v>
      </c>
      <c r="J46" s="343">
        <v>10160</v>
      </c>
      <c r="K46" s="343">
        <v>10160</v>
      </c>
      <c r="L46" s="343">
        <v>7771</v>
      </c>
      <c r="M46" s="343">
        <v>0</v>
      </c>
      <c r="N46" s="340"/>
      <c r="O46" s="341"/>
    </row>
    <row r="47" spans="1:15" ht="15" x14ac:dyDescent="0.25">
      <c r="A47" s="231"/>
      <c r="B47" s="231"/>
      <c r="C47" s="342" t="s">
        <v>449</v>
      </c>
      <c r="D47" s="343">
        <f>'[2]прил 11'!I108</f>
        <v>53161.100000000006</v>
      </c>
      <c r="E47" s="343">
        <f>'[2]прил 11'!J108</f>
        <v>52600</v>
      </c>
      <c r="F47" s="343">
        <v>16495.2</v>
      </c>
      <c r="G47" s="343">
        <v>16447.83498</v>
      </c>
      <c r="H47" s="343">
        <v>0</v>
      </c>
      <c r="I47" s="343">
        <v>0</v>
      </c>
      <c r="J47" s="343">
        <v>16495.2</v>
      </c>
      <c r="K47" s="343">
        <v>16447.83498</v>
      </c>
      <c r="L47" s="343">
        <v>20300</v>
      </c>
      <c r="M47" s="343">
        <v>6300</v>
      </c>
      <c r="N47" s="340"/>
      <c r="O47" s="341"/>
    </row>
    <row r="48" spans="1:15" ht="15" x14ac:dyDescent="0.25">
      <c r="A48" s="231"/>
      <c r="B48" s="231"/>
      <c r="C48" s="342" t="s">
        <v>548</v>
      </c>
      <c r="D48" s="340"/>
      <c r="E48" s="340"/>
      <c r="F48" s="343"/>
      <c r="G48" s="343"/>
      <c r="H48" s="343"/>
      <c r="I48" s="343"/>
      <c r="J48" s="343"/>
      <c r="K48" s="343"/>
      <c r="L48" s="343"/>
      <c r="M48" s="343"/>
      <c r="N48" s="340"/>
      <c r="O48" s="341"/>
    </row>
    <row r="49" spans="1:15" ht="30" x14ac:dyDescent="0.25">
      <c r="A49" s="231"/>
      <c r="B49" s="231"/>
      <c r="C49" s="342" t="s">
        <v>549</v>
      </c>
      <c r="D49" s="340"/>
      <c r="E49" s="340"/>
      <c r="F49" s="343"/>
      <c r="G49" s="343"/>
      <c r="H49" s="343"/>
      <c r="I49" s="343"/>
      <c r="J49" s="343"/>
      <c r="K49" s="343"/>
      <c r="L49" s="343"/>
      <c r="M49" s="343"/>
      <c r="N49" s="340"/>
      <c r="O49" s="341"/>
    </row>
    <row r="50" spans="1:15" ht="15" x14ac:dyDescent="0.25">
      <c r="A50" s="231"/>
      <c r="B50" s="231"/>
      <c r="C50" s="342" t="s">
        <v>550</v>
      </c>
      <c r="D50" s="340"/>
      <c r="E50" s="340"/>
      <c r="F50" s="343"/>
      <c r="G50" s="343"/>
      <c r="H50" s="343"/>
      <c r="I50" s="343"/>
      <c r="J50" s="343"/>
      <c r="K50" s="343"/>
      <c r="L50" s="343"/>
      <c r="M50" s="343"/>
      <c r="N50" s="340"/>
      <c r="O50" s="341"/>
    </row>
    <row r="51" spans="1:15" ht="15" x14ac:dyDescent="0.25">
      <c r="A51" s="231" t="s">
        <v>446</v>
      </c>
      <c r="B51" s="231" t="s">
        <v>504</v>
      </c>
      <c r="C51" s="338" t="s">
        <v>546</v>
      </c>
      <c r="D51" s="339">
        <f t="shared" ref="D51:E51" si="9">SUM(D53:D57)</f>
        <v>128485.80000000002</v>
      </c>
      <c r="E51" s="339">
        <f t="shared" si="9"/>
        <v>127743</v>
      </c>
      <c r="F51" s="339">
        <v>241159.4</v>
      </c>
      <c r="G51" s="339">
        <v>236691.53411000001</v>
      </c>
      <c r="H51" s="339">
        <v>0</v>
      </c>
      <c r="I51" s="339">
        <v>0</v>
      </c>
      <c r="J51" s="339">
        <v>241159.4</v>
      </c>
      <c r="K51" s="339">
        <v>236691.53411000001</v>
      </c>
      <c r="L51" s="339">
        <v>232889.3</v>
      </c>
      <c r="M51" s="339">
        <v>242366.6</v>
      </c>
      <c r="N51" s="340"/>
      <c r="O51" s="341"/>
    </row>
    <row r="52" spans="1:15" ht="15" x14ac:dyDescent="0.25">
      <c r="A52" s="231"/>
      <c r="B52" s="231"/>
      <c r="C52" s="342" t="s">
        <v>547</v>
      </c>
      <c r="D52" s="340"/>
      <c r="E52" s="340"/>
      <c r="F52" s="343"/>
      <c r="G52" s="343"/>
      <c r="H52" s="343"/>
      <c r="I52" s="343"/>
      <c r="J52" s="343"/>
      <c r="K52" s="343"/>
      <c r="L52" s="343"/>
      <c r="M52" s="343"/>
      <c r="N52" s="340"/>
      <c r="O52" s="341"/>
    </row>
    <row r="53" spans="1:15" ht="15" x14ac:dyDescent="0.25">
      <c r="A53" s="231"/>
      <c r="B53" s="231"/>
      <c r="C53" s="342" t="s">
        <v>448</v>
      </c>
      <c r="D53" s="340">
        <v>0</v>
      </c>
      <c r="E53" s="340">
        <v>0</v>
      </c>
      <c r="F53" s="343">
        <v>0</v>
      </c>
      <c r="G53" s="343">
        <v>0</v>
      </c>
      <c r="H53" s="343">
        <v>0</v>
      </c>
      <c r="I53" s="343">
        <v>0</v>
      </c>
      <c r="J53" s="343">
        <v>0</v>
      </c>
      <c r="K53" s="343">
        <v>0</v>
      </c>
      <c r="L53" s="343">
        <v>0</v>
      </c>
      <c r="M53" s="343">
        <v>0</v>
      </c>
      <c r="N53" s="340"/>
      <c r="O53" s="341"/>
    </row>
    <row r="54" spans="1:15" ht="15" x14ac:dyDescent="0.25">
      <c r="A54" s="231"/>
      <c r="B54" s="231"/>
      <c r="C54" s="342" t="s">
        <v>449</v>
      </c>
      <c r="D54" s="343">
        <f>'[2]прил 11'!I112</f>
        <v>128485.80000000002</v>
      </c>
      <c r="E54" s="343">
        <f>'[2]прил 11'!J112</f>
        <v>127743</v>
      </c>
      <c r="F54" s="343">
        <v>241159.4</v>
      </c>
      <c r="G54" s="343">
        <v>236691.53411000001</v>
      </c>
      <c r="H54" s="343">
        <v>0</v>
      </c>
      <c r="I54" s="343">
        <v>0</v>
      </c>
      <c r="J54" s="343">
        <v>241159.4</v>
      </c>
      <c r="K54" s="343">
        <v>236691.53411000001</v>
      </c>
      <c r="L54" s="343">
        <v>232889.3</v>
      </c>
      <c r="M54" s="343">
        <v>242366.6</v>
      </c>
      <c r="N54" s="340"/>
      <c r="O54" s="341"/>
    </row>
    <row r="55" spans="1:15" ht="15" x14ac:dyDescent="0.25">
      <c r="A55" s="231"/>
      <c r="B55" s="231"/>
      <c r="C55" s="342" t="s">
        <v>548</v>
      </c>
      <c r="D55" s="340"/>
      <c r="E55" s="340"/>
      <c r="F55" s="343"/>
      <c r="G55" s="343"/>
      <c r="H55" s="343"/>
      <c r="I55" s="343"/>
      <c r="J55" s="343"/>
      <c r="K55" s="343"/>
      <c r="L55" s="343"/>
      <c r="M55" s="343"/>
      <c r="N55" s="340"/>
      <c r="O55" s="341"/>
    </row>
    <row r="56" spans="1:15" ht="30" x14ac:dyDescent="0.25">
      <c r="A56" s="231"/>
      <c r="B56" s="231"/>
      <c r="C56" s="342" t="s">
        <v>549</v>
      </c>
      <c r="D56" s="340"/>
      <c r="E56" s="340"/>
      <c r="F56" s="343"/>
      <c r="G56" s="343"/>
      <c r="H56" s="343"/>
      <c r="I56" s="343"/>
      <c r="J56" s="343"/>
      <c r="K56" s="343"/>
      <c r="L56" s="343"/>
      <c r="M56" s="343"/>
      <c r="N56" s="340"/>
      <c r="O56" s="341"/>
    </row>
    <row r="57" spans="1:15" ht="15" x14ac:dyDescent="0.25">
      <c r="A57" s="231"/>
      <c r="B57" s="231"/>
      <c r="C57" s="342" t="s">
        <v>550</v>
      </c>
      <c r="D57" s="340"/>
      <c r="E57" s="340"/>
      <c r="F57" s="343"/>
      <c r="G57" s="343"/>
      <c r="H57" s="343"/>
      <c r="I57" s="343"/>
      <c r="J57" s="343"/>
      <c r="K57" s="343"/>
      <c r="L57" s="343"/>
      <c r="M57" s="343"/>
      <c r="N57" s="340"/>
      <c r="O57" s="341"/>
    </row>
    <row r="58" spans="1:15" ht="15" x14ac:dyDescent="0.25">
      <c r="A58" s="231" t="s">
        <v>446</v>
      </c>
      <c r="B58" s="231" t="s">
        <v>552</v>
      </c>
      <c r="C58" s="338" t="s">
        <v>546</v>
      </c>
      <c r="D58" s="339">
        <f t="shared" ref="D58:E58" si="10">SUM(D60:D64)</f>
        <v>660195.30000000005</v>
      </c>
      <c r="E58" s="339">
        <f t="shared" si="10"/>
        <v>604698</v>
      </c>
      <c r="F58" s="339">
        <v>517685</v>
      </c>
      <c r="G58" s="339">
        <v>515318.20021000004</v>
      </c>
      <c r="H58" s="339">
        <v>0</v>
      </c>
      <c r="I58" s="339">
        <v>0</v>
      </c>
      <c r="J58" s="339">
        <v>517685</v>
      </c>
      <c r="K58" s="339">
        <v>515318.20021000004</v>
      </c>
      <c r="L58" s="339">
        <v>620695.79999999993</v>
      </c>
      <c r="M58" s="339">
        <v>424363.7</v>
      </c>
      <c r="N58" s="340"/>
      <c r="O58" s="341"/>
    </row>
    <row r="59" spans="1:15" ht="15" x14ac:dyDescent="0.25">
      <c r="A59" s="231"/>
      <c r="B59" s="231"/>
      <c r="C59" s="342" t="s">
        <v>547</v>
      </c>
      <c r="D59" s="340"/>
      <c r="E59" s="340"/>
      <c r="F59" s="343"/>
      <c r="G59" s="343"/>
      <c r="H59" s="343"/>
      <c r="I59" s="343"/>
      <c r="J59" s="343"/>
      <c r="K59" s="343"/>
      <c r="L59" s="343"/>
      <c r="M59" s="343"/>
      <c r="N59" s="340"/>
      <c r="O59" s="341"/>
    </row>
    <row r="60" spans="1:15" ht="15" x14ac:dyDescent="0.25">
      <c r="A60" s="231"/>
      <c r="B60" s="231"/>
      <c r="C60" s="342" t="s">
        <v>448</v>
      </c>
      <c r="D60" s="343">
        <f>'[2]прил 11'!I129</f>
        <v>139749.9</v>
      </c>
      <c r="E60" s="343">
        <f>'[2]прил 11'!J129</f>
        <v>139436.5508</v>
      </c>
      <c r="F60" s="343">
        <v>25968.7</v>
      </c>
      <c r="G60" s="343">
        <v>25968.7</v>
      </c>
      <c r="H60" s="343">
        <v>0</v>
      </c>
      <c r="I60" s="343">
        <v>0</v>
      </c>
      <c r="J60" s="343">
        <v>25968.7</v>
      </c>
      <c r="K60" s="343">
        <v>25968.7</v>
      </c>
      <c r="L60" s="343">
        <v>93720.1</v>
      </c>
      <c r="M60" s="343">
        <v>97388</v>
      </c>
      <c r="N60" s="340"/>
      <c r="O60" s="341"/>
    </row>
    <row r="61" spans="1:15" ht="15" x14ac:dyDescent="0.25">
      <c r="A61" s="231"/>
      <c r="B61" s="231"/>
      <c r="C61" s="342" t="s">
        <v>449</v>
      </c>
      <c r="D61" s="343">
        <f>'[2]прил 11'!I130</f>
        <v>520445.4</v>
      </c>
      <c r="E61" s="343">
        <f>'[2]прил 11'!J130</f>
        <v>465261.44920000003</v>
      </c>
      <c r="F61" s="343">
        <v>491716.3</v>
      </c>
      <c r="G61" s="343">
        <v>489349.50021000003</v>
      </c>
      <c r="H61" s="343">
        <v>0</v>
      </c>
      <c r="I61" s="343">
        <v>0</v>
      </c>
      <c r="J61" s="343">
        <v>491716.3</v>
      </c>
      <c r="K61" s="343">
        <v>489349.50021000003</v>
      </c>
      <c r="L61" s="343">
        <v>526975.69999999995</v>
      </c>
      <c r="M61" s="343">
        <v>326975.7</v>
      </c>
      <c r="N61" s="340"/>
      <c r="O61" s="341"/>
    </row>
    <row r="62" spans="1:15" ht="15" x14ac:dyDescent="0.25">
      <c r="A62" s="231"/>
      <c r="B62" s="231"/>
      <c r="C62" s="342" t="s">
        <v>548</v>
      </c>
      <c r="D62" s="340"/>
      <c r="E62" s="340"/>
      <c r="F62" s="343"/>
      <c r="G62" s="343"/>
      <c r="H62" s="343"/>
      <c r="I62" s="343"/>
      <c r="J62" s="343"/>
      <c r="K62" s="343"/>
      <c r="L62" s="343"/>
      <c r="M62" s="343"/>
      <c r="N62" s="340"/>
      <c r="O62" s="341"/>
    </row>
    <row r="63" spans="1:15" ht="30" x14ac:dyDescent="0.25">
      <c r="A63" s="231"/>
      <c r="B63" s="231"/>
      <c r="C63" s="342" t="s">
        <v>549</v>
      </c>
      <c r="D63" s="340"/>
      <c r="E63" s="340"/>
      <c r="F63" s="343"/>
      <c r="G63" s="343"/>
      <c r="H63" s="343"/>
      <c r="I63" s="343"/>
      <c r="J63" s="343"/>
      <c r="K63" s="343"/>
      <c r="L63" s="343"/>
      <c r="M63" s="343"/>
      <c r="N63" s="340"/>
      <c r="O63" s="341"/>
    </row>
    <row r="64" spans="1:15" ht="15" x14ac:dyDescent="0.25">
      <c r="A64" s="231"/>
      <c r="B64" s="231"/>
      <c r="C64" s="342" t="s">
        <v>550</v>
      </c>
      <c r="D64" s="340"/>
      <c r="E64" s="340"/>
      <c r="F64" s="343"/>
      <c r="G64" s="343"/>
      <c r="H64" s="343"/>
      <c r="I64" s="343"/>
      <c r="J64" s="343"/>
      <c r="K64" s="343"/>
      <c r="L64" s="343"/>
      <c r="M64" s="343"/>
      <c r="N64" s="340"/>
      <c r="O64" s="341"/>
    </row>
    <row r="65" spans="1:15" ht="14.25" x14ac:dyDescent="0.2">
      <c r="A65" s="231" t="s">
        <v>446</v>
      </c>
      <c r="B65" s="231" t="s">
        <v>529</v>
      </c>
      <c r="C65" s="338" t="s">
        <v>546</v>
      </c>
      <c r="D65" s="339">
        <f t="shared" ref="D65:E65" si="11">SUM(D67:D71)</f>
        <v>39276</v>
      </c>
      <c r="E65" s="339">
        <f t="shared" si="11"/>
        <v>39004.5</v>
      </c>
      <c r="F65" s="339">
        <v>30620.1</v>
      </c>
      <c r="G65" s="339">
        <v>30620.076349999999</v>
      </c>
      <c r="H65" s="339">
        <v>0</v>
      </c>
      <c r="I65" s="339">
        <v>0</v>
      </c>
      <c r="J65" s="339">
        <v>30620.1</v>
      </c>
      <c r="K65" s="339">
        <v>30620.076349999999</v>
      </c>
      <c r="L65" s="339">
        <v>30000</v>
      </c>
      <c r="M65" s="339">
        <v>30000</v>
      </c>
      <c r="N65" s="345"/>
    </row>
    <row r="66" spans="1:15" ht="15" x14ac:dyDescent="0.25">
      <c r="A66" s="231"/>
      <c r="B66" s="231"/>
      <c r="C66" s="342" t="s">
        <v>547</v>
      </c>
      <c r="D66" s="340"/>
      <c r="E66" s="340"/>
      <c r="F66" s="343"/>
      <c r="G66" s="343"/>
      <c r="H66" s="343"/>
      <c r="I66" s="343"/>
      <c r="J66" s="343"/>
      <c r="K66" s="343"/>
      <c r="L66" s="343"/>
      <c r="M66" s="343"/>
      <c r="N66" s="345"/>
    </row>
    <row r="67" spans="1:15" ht="15" x14ac:dyDescent="0.25">
      <c r="A67" s="231"/>
      <c r="B67" s="231"/>
      <c r="C67" s="342" t="s">
        <v>448</v>
      </c>
      <c r="D67" s="340"/>
      <c r="E67" s="340"/>
      <c r="F67" s="343"/>
      <c r="G67" s="343"/>
      <c r="H67" s="343"/>
      <c r="I67" s="343"/>
      <c r="J67" s="343"/>
      <c r="K67" s="343"/>
      <c r="L67" s="343"/>
      <c r="M67" s="343"/>
      <c r="N67" s="345"/>
    </row>
    <row r="68" spans="1:15" ht="15" x14ac:dyDescent="0.25">
      <c r="A68" s="231"/>
      <c r="B68" s="231"/>
      <c r="C68" s="342" t="s">
        <v>449</v>
      </c>
      <c r="D68" s="343">
        <f>'[2]прил 11'!I138</f>
        <v>39276</v>
      </c>
      <c r="E68" s="343">
        <f>'[2]прил 11'!J138</f>
        <v>39004.5</v>
      </c>
      <c r="F68" s="343">
        <v>30620.1</v>
      </c>
      <c r="G68" s="343">
        <v>30620.076349999999</v>
      </c>
      <c r="H68" s="343">
        <v>0</v>
      </c>
      <c r="I68" s="343">
        <v>0</v>
      </c>
      <c r="J68" s="343">
        <v>30620.1</v>
      </c>
      <c r="K68" s="343">
        <v>30620.076349999999</v>
      </c>
      <c r="L68" s="343">
        <v>30000</v>
      </c>
      <c r="M68" s="343">
        <v>30000</v>
      </c>
      <c r="N68" s="345"/>
    </row>
    <row r="69" spans="1:15" ht="15" x14ac:dyDescent="0.25">
      <c r="A69" s="231"/>
      <c r="B69" s="231"/>
      <c r="C69" s="342" t="s">
        <v>548</v>
      </c>
      <c r="D69" s="340"/>
      <c r="E69" s="340"/>
      <c r="F69" s="343"/>
      <c r="G69" s="343"/>
      <c r="H69" s="343"/>
      <c r="I69" s="343"/>
      <c r="J69" s="343"/>
      <c r="K69" s="343"/>
      <c r="L69" s="343"/>
      <c r="M69" s="343"/>
      <c r="N69" s="345"/>
    </row>
    <row r="70" spans="1:15" ht="30" x14ac:dyDescent="0.25">
      <c r="A70" s="231"/>
      <c r="B70" s="231"/>
      <c r="C70" s="342" t="s">
        <v>549</v>
      </c>
      <c r="D70" s="340"/>
      <c r="E70" s="340"/>
      <c r="F70" s="340"/>
      <c r="G70" s="340"/>
      <c r="H70" s="340"/>
      <c r="I70" s="340"/>
      <c r="J70" s="340"/>
      <c r="K70" s="340"/>
      <c r="L70" s="340"/>
      <c r="M70" s="340"/>
      <c r="N70" s="345"/>
    </row>
    <row r="71" spans="1:15" ht="15" x14ac:dyDescent="0.25">
      <c r="A71" s="231"/>
      <c r="B71" s="231"/>
      <c r="C71" s="342" t="s">
        <v>550</v>
      </c>
      <c r="D71" s="340"/>
      <c r="E71" s="340"/>
      <c r="F71" s="340"/>
      <c r="G71" s="340"/>
      <c r="H71" s="340"/>
      <c r="I71" s="340"/>
      <c r="J71" s="340"/>
      <c r="K71" s="340"/>
      <c r="L71" s="340"/>
      <c r="M71" s="340"/>
      <c r="N71" s="345"/>
    </row>
    <row r="72" spans="1:15" ht="15" x14ac:dyDescent="0.25">
      <c r="A72" s="231" t="s">
        <v>446</v>
      </c>
      <c r="B72" s="231" t="s">
        <v>534</v>
      </c>
      <c r="C72" s="338" t="s">
        <v>546</v>
      </c>
      <c r="D72" s="339">
        <f>SUM(D74:D78)</f>
        <v>1446065.9</v>
      </c>
      <c r="E72" s="339">
        <f t="shared" ref="E72" si="12">SUM(E74:E78)</f>
        <v>1423116.6999999997</v>
      </c>
      <c r="F72" s="339">
        <v>1516780.6</v>
      </c>
      <c r="G72" s="339">
        <v>1556464.5692499999</v>
      </c>
      <c r="H72" s="339">
        <v>0</v>
      </c>
      <c r="I72" s="339">
        <v>0</v>
      </c>
      <c r="J72" s="339">
        <v>1516780.6</v>
      </c>
      <c r="K72" s="339">
        <v>1556464.5692499999</v>
      </c>
      <c r="L72" s="339">
        <v>1453913.4000000001</v>
      </c>
      <c r="M72" s="339">
        <v>1454437.3</v>
      </c>
      <c r="N72" s="340"/>
      <c r="O72" s="341"/>
    </row>
    <row r="73" spans="1:15" ht="15" x14ac:dyDescent="0.25">
      <c r="A73" s="231"/>
      <c r="B73" s="231"/>
      <c r="C73" s="342" t="s">
        <v>547</v>
      </c>
      <c r="D73" s="340"/>
      <c r="E73" s="340"/>
      <c r="F73" s="343"/>
      <c r="G73" s="343"/>
      <c r="H73" s="343"/>
      <c r="I73" s="343"/>
      <c r="J73" s="343"/>
      <c r="K73" s="343"/>
      <c r="L73" s="343"/>
      <c r="M73" s="343"/>
      <c r="N73" s="340"/>
      <c r="O73" s="341"/>
    </row>
    <row r="74" spans="1:15" ht="15" x14ac:dyDescent="0.25">
      <c r="A74" s="231"/>
      <c r="B74" s="231"/>
      <c r="C74" s="342" t="s">
        <v>448</v>
      </c>
      <c r="D74" s="340"/>
      <c r="E74" s="340"/>
      <c r="F74" s="343"/>
      <c r="G74" s="343"/>
      <c r="H74" s="343"/>
      <c r="I74" s="343"/>
      <c r="J74" s="343"/>
      <c r="K74" s="343"/>
      <c r="L74" s="343"/>
      <c r="M74" s="343"/>
      <c r="N74" s="340"/>
      <c r="O74" s="341"/>
    </row>
    <row r="75" spans="1:15" ht="15" x14ac:dyDescent="0.25">
      <c r="A75" s="231"/>
      <c r="B75" s="231"/>
      <c r="C75" s="342" t="s">
        <v>449</v>
      </c>
      <c r="D75" s="343">
        <f>'[2]прил 11'!I143</f>
        <v>1446065.9</v>
      </c>
      <c r="E75" s="343">
        <f>'[2]прил 11'!J143</f>
        <v>1423116.6999999997</v>
      </c>
      <c r="F75" s="343">
        <v>1516780.6</v>
      </c>
      <c r="G75" s="343">
        <v>1556464.5692499999</v>
      </c>
      <c r="H75" s="343">
        <v>0</v>
      </c>
      <c r="I75" s="343">
        <v>0</v>
      </c>
      <c r="J75" s="343">
        <v>1516780.6</v>
      </c>
      <c r="K75" s="343">
        <v>1556464.5692499999</v>
      </c>
      <c r="L75" s="343">
        <v>1453913.4000000001</v>
      </c>
      <c r="M75" s="343">
        <v>1454437.3</v>
      </c>
      <c r="N75" s="343"/>
      <c r="O75" s="341"/>
    </row>
    <row r="76" spans="1:15" ht="15" x14ac:dyDescent="0.25">
      <c r="A76" s="231"/>
      <c r="B76" s="231"/>
      <c r="C76" s="342" t="s">
        <v>548</v>
      </c>
      <c r="D76" s="340"/>
      <c r="E76" s="340"/>
      <c r="F76" s="343"/>
      <c r="G76" s="343"/>
      <c r="H76" s="343"/>
      <c r="I76" s="343"/>
      <c r="J76" s="343"/>
      <c r="K76" s="343"/>
      <c r="L76" s="343"/>
      <c r="M76" s="343"/>
      <c r="N76" s="340"/>
    </row>
    <row r="77" spans="1:15" ht="30" x14ac:dyDescent="0.25">
      <c r="A77" s="231"/>
      <c r="B77" s="231"/>
      <c r="C77" s="342" t="s">
        <v>549</v>
      </c>
      <c r="D77" s="340"/>
      <c r="E77" s="340"/>
      <c r="F77" s="340"/>
      <c r="G77" s="340"/>
      <c r="H77" s="340"/>
      <c r="I77" s="340"/>
      <c r="J77" s="340"/>
      <c r="K77" s="340"/>
      <c r="L77" s="340"/>
      <c r="M77" s="340"/>
      <c r="N77" s="340"/>
    </row>
    <row r="78" spans="1:15" ht="15" x14ac:dyDescent="0.25">
      <c r="A78" s="231"/>
      <c r="B78" s="231"/>
      <c r="C78" s="342" t="s">
        <v>550</v>
      </c>
      <c r="D78" s="340"/>
      <c r="E78" s="340"/>
      <c r="F78" s="340"/>
      <c r="G78" s="340"/>
      <c r="H78" s="340"/>
      <c r="I78" s="340"/>
      <c r="J78" s="340"/>
      <c r="K78" s="340"/>
      <c r="L78" s="340"/>
      <c r="M78" s="340"/>
      <c r="N78" s="340"/>
    </row>
    <row r="82" spans="1:14" ht="15.75" x14ac:dyDescent="0.25">
      <c r="A82" s="330"/>
      <c r="B82" s="330"/>
      <c r="C82" s="330"/>
      <c r="D82" s="330"/>
      <c r="L82" s="331"/>
      <c r="M82" s="332"/>
      <c r="N82" s="332"/>
    </row>
  </sheetData>
  <mergeCells count="38">
    <mergeCell ref="A72:A78"/>
    <mergeCell ref="B72:B78"/>
    <mergeCell ref="A82:D82"/>
    <mergeCell ref="L82:N82"/>
    <mergeCell ref="A51:A57"/>
    <mergeCell ref="B51:B57"/>
    <mergeCell ref="A58:A64"/>
    <mergeCell ref="B58:B64"/>
    <mergeCell ref="A65:A71"/>
    <mergeCell ref="B65:B71"/>
    <mergeCell ref="A30:A36"/>
    <mergeCell ref="B30:B36"/>
    <mergeCell ref="A37:A43"/>
    <mergeCell ref="B37:B43"/>
    <mergeCell ref="A44:A50"/>
    <mergeCell ref="B44:B50"/>
    <mergeCell ref="A9:A15"/>
    <mergeCell ref="B9:B15"/>
    <mergeCell ref="A16:A22"/>
    <mergeCell ref="B16:B22"/>
    <mergeCell ref="A23:A29"/>
    <mergeCell ref="B23:B29"/>
    <mergeCell ref="L6:M6"/>
    <mergeCell ref="F7:G7"/>
    <mergeCell ref="H7:I7"/>
    <mergeCell ref="J7:K7"/>
    <mergeCell ref="L7:L8"/>
    <mergeCell ref="M7:M8"/>
    <mergeCell ref="K1:N1"/>
    <mergeCell ref="A2:N2"/>
    <mergeCell ref="A3:N3"/>
    <mergeCell ref="A5:A8"/>
    <mergeCell ref="B5:B8"/>
    <mergeCell ref="C5:C8"/>
    <mergeCell ref="D5:M5"/>
    <mergeCell ref="N5:N8"/>
    <mergeCell ref="D6:E7"/>
    <mergeCell ref="F6:K6"/>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9"/>
  <sheetViews>
    <sheetView topLeftCell="A10" workbookViewId="0">
      <selection activeCell="K22" sqref="K22"/>
    </sheetView>
  </sheetViews>
  <sheetFormatPr defaultRowHeight="15" x14ac:dyDescent="0.25"/>
  <cols>
    <col min="2" max="2" width="34.28515625" customWidth="1"/>
    <col min="3" max="4" width="9.140625" customWidth="1"/>
    <col min="5" max="5" width="9" customWidth="1"/>
    <col min="6" max="6" width="8.7109375" customWidth="1"/>
    <col min="7" max="7" width="9.7109375" customWidth="1"/>
    <col min="8" max="8" width="8.7109375" customWidth="1"/>
    <col min="9" max="9" width="10.140625" customWidth="1"/>
    <col min="10" max="10" width="10" customWidth="1"/>
    <col min="11" max="11" width="33.42578125" customWidth="1"/>
  </cols>
  <sheetData>
    <row r="1" spans="1:17" x14ac:dyDescent="0.25">
      <c r="K1" s="10" t="s">
        <v>285</v>
      </c>
    </row>
    <row r="2" spans="1:17" s="146" customFormat="1" ht="30" x14ac:dyDescent="0.25">
      <c r="A2" s="143" t="s">
        <v>286</v>
      </c>
      <c r="B2" s="144"/>
      <c r="C2" s="144"/>
      <c r="D2" s="144"/>
      <c r="E2" s="144"/>
      <c r="F2" s="144"/>
      <c r="G2" s="144"/>
      <c r="H2" s="144"/>
      <c r="I2" s="144"/>
      <c r="J2" s="144"/>
      <c r="K2" s="144"/>
      <c r="L2" s="145" t="s">
        <v>287</v>
      </c>
    </row>
    <row r="3" spans="1:17" x14ac:dyDescent="0.25">
      <c r="A3" s="144"/>
      <c r="B3" s="144"/>
      <c r="C3" s="144"/>
      <c r="D3" s="144"/>
      <c r="E3" s="144"/>
      <c r="F3" s="144"/>
      <c r="G3" s="144"/>
      <c r="H3" s="144"/>
      <c r="I3" s="144"/>
      <c r="J3" s="144"/>
      <c r="K3" s="144"/>
      <c r="L3" s="147"/>
      <c r="M3" s="147"/>
      <c r="N3" s="147"/>
      <c r="O3" s="147"/>
      <c r="P3" s="147"/>
      <c r="Q3" s="147"/>
    </row>
    <row r="4" spans="1:17" x14ac:dyDescent="0.25">
      <c r="K4" s="10" t="s">
        <v>288</v>
      </c>
    </row>
    <row r="5" spans="1:17" x14ac:dyDescent="0.25">
      <c r="A5" s="140" t="s">
        <v>289</v>
      </c>
      <c r="B5" s="140" t="s">
        <v>290</v>
      </c>
      <c r="C5" s="148" t="s">
        <v>291</v>
      </c>
      <c r="D5" s="149"/>
      <c r="E5" s="140" t="s">
        <v>292</v>
      </c>
      <c r="F5" s="140"/>
      <c r="G5" s="140"/>
      <c r="H5" s="140"/>
      <c r="I5" s="140" t="s">
        <v>64</v>
      </c>
      <c r="J5" s="140"/>
      <c r="K5" s="140" t="s">
        <v>293</v>
      </c>
    </row>
    <row r="6" spans="1:17" x14ac:dyDescent="0.25">
      <c r="A6" s="140"/>
      <c r="B6" s="140"/>
      <c r="C6" s="150">
        <v>2017</v>
      </c>
      <c r="D6" s="151"/>
      <c r="E6" s="140" t="s">
        <v>294</v>
      </c>
      <c r="F6" s="140"/>
      <c r="G6" s="140" t="s">
        <v>83</v>
      </c>
      <c r="H6" s="140"/>
      <c r="I6" s="108">
        <v>2019</v>
      </c>
      <c r="J6" s="108">
        <v>2020</v>
      </c>
      <c r="K6" s="140"/>
    </row>
    <row r="7" spans="1:17" x14ac:dyDescent="0.25">
      <c r="A7" s="140"/>
      <c r="B7" s="140"/>
      <c r="C7" s="108" t="s">
        <v>1</v>
      </c>
      <c r="D7" s="108" t="s">
        <v>0</v>
      </c>
      <c r="E7" s="108" t="s">
        <v>1</v>
      </c>
      <c r="F7" s="108" t="s">
        <v>0</v>
      </c>
      <c r="G7" s="108" t="s">
        <v>1</v>
      </c>
      <c r="H7" s="108" t="s">
        <v>0</v>
      </c>
      <c r="I7" s="108" t="s">
        <v>1</v>
      </c>
      <c r="J7" s="108" t="s">
        <v>0</v>
      </c>
      <c r="K7" s="140"/>
    </row>
    <row r="8" spans="1:17" x14ac:dyDescent="0.25">
      <c r="A8" s="152">
        <v>1</v>
      </c>
      <c r="B8" s="152">
        <v>2</v>
      </c>
      <c r="C8" s="152">
        <v>3</v>
      </c>
      <c r="D8" s="152">
        <v>4</v>
      </c>
      <c r="E8" s="152">
        <v>5</v>
      </c>
      <c r="F8" s="152">
        <v>6</v>
      </c>
      <c r="G8" s="152">
        <v>7</v>
      </c>
      <c r="H8" s="152">
        <v>8</v>
      </c>
      <c r="I8" s="152">
        <v>9</v>
      </c>
      <c r="J8" s="152">
        <v>10</v>
      </c>
      <c r="K8" s="152">
        <v>11</v>
      </c>
    </row>
    <row r="9" spans="1:17" x14ac:dyDescent="0.25">
      <c r="A9" s="153" t="s">
        <v>295</v>
      </c>
      <c r="B9" s="154"/>
      <c r="C9" s="154"/>
      <c r="D9" s="154"/>
      <c r="E9" s="154"/>
      <c r="F9" s="154"/>
      <c r="G9" s="154"/>
      <c r="H9" s="154"/>
      <c r="I9" s="154"/>
      <c r="J9" s="154"/>
      <c r="K9" s="155"/>
    </row>
    <row r="10" spans="1:17" x14ac:dyDescent="0.25">
      <c r="A10" s="153" t="s">
        <v>296</v>
      </c>
      <c r="B10" s="154"/>
      <c r="C10" s="154"/>
      <c r="D10" s="154"/>
      <c r="E10" s="154"/>
      <c r="F10" s="154"/>
      <c r="G10" s="154"/>
      <c r="H10" s="154"/>
      <c r="I10" s="154"/>
      <c r="J10" s="154"/>
      <c r="K10" s="155"/>
    </row>
    <row r="11" spans="1:17" ht="140.25" x14ac:dyDescent="0.25">
      <c r="A11" s="156">
        <v>1</v>
      </c>
      <c r="B11" s="156" t="s">
        <v>297</v>
      </c>
      <c r="C11" s="157"/>
      <c r="D11" s="157"/>
      <c r="E11" s="157">
        <v>2940.5</v>
      </c>
      <c r="F11" s="157">
        <v>2940.5</v>
      </c>
      <c r="G11" s="157">
        <v>2940.5</v>
      </c>
      <c r="H11" s="157">
        <v>2940.5</v>
      </c>
      <c r="I11" s="157">
        <v>3131.7</v>
      </c>
      <c r="J11" s="157">
        <v>3131.7</v>
      </c>
      <c r="K11" s="156" t="s">
        <v>298</v>
      </c>
    </row>
    <row r="12" spans="1:17" x14ac:dyDescent="0.25">
      <c r="A12" s="153" t="s">
        <v>299</v>
      </c>
      <c r="B12" s="154"/>
      <c r="C12" s="154"/>
      <c r="D12" s="154"/>
      <c r="E12" s="154"/>
      <c r="F12" s="154"/>
      <c r="G12" s="154"/>
      <c r="H12" s="154"/>
      <c r="I12" s="154"/>
      <c r="J12" s="154"/>
      <c r="K12" s="155"/>
    </row>
    <row r="13" spans="1:17" ht="178.5" x14ac:dyDescent="0.25">
      <c r="A13" s="156">
        <v>1</v>
      </c>
      <c r="B13" s="156" t="s">
        <v>300</v>
      </c>
      <c r="C13" s="157"/>
      <c r="D13" s="157"/>
      <c r="E13" s="157">
        <v>27701</v>
      </c>
      <c r="F13" s="157">
        <v>27610.9</v>
      </c>
      <c r="G13" s="157">
        <v>27701</v>
      </c>
      <c r="H13" s="157">
        <v>27610.9</v>
      </c>
      <c r="I13" s="157">
        <v>27000</v>
      </c>
      <c r="J13" s="157">
        <v>27200</v>
      </c>
      <c r="K13" s="158" t="s">
        <v>301</v>
      </c>
    </row>
    <row r="14" spans="1:17" ht="25.5" x14ac:dyDescent="0.25">
      <c r="A14" s="156"/>
      <c r="B14" s="159" t="s">
        <v>302</v>
      </c>
      <c r="C14" s="160">
        <f>C13+C11</f>
        <v>0</v>
      </c>
      <c r="D14" s="160">
        <f>D13+D11</f>
        <v>0</v>
      </c>
      <c r="E14" s="160">
        <f>E13+E11</f>
        <v>30641.5</v>
      </c>
      <c r="F14" s="160">
        <f>+F13+F11</f>
        <v>30551.4</v>
      </c>
      <c r="G14" s="160">
        <f>G13+G11</f>
        <v>30641.5</v>
      </c>
      <c r="H14" s="160">
        <f>H13+H11</f>
        <v>30551.4</v>
      </c>
      <c r="I14" s="160">
        <f>I13+I11</f>
        <v>30131.7</v>
      </c>
      <c r="J14" s="160">
        <f>J13+J11</f>
        <v>30331.7</v>
      </c>
      <c r="K14" s="156"/>
    </row>
    <row r="15" spans="1:17" x14ac:dyDescent="0.25">
      <c r="A15" s="161"/>
      <c r="B15" s="162"/>
      <c r="C15" s="163"/>
      <c r="D15" s="163"/>
      <c r="E15" s="163"/>
      <c r="F15" s="163"/>
      <c r="G15" s="163"/>
      <c r="H15" s="163"/>
      <c r="I15" s="163"/>
      <c r="J15" s="163"/>
      <c r="K15" s="161"/>
    </row>
    <row r="16" spans="1:17" x14ac:dyDescent="0.25">
      <c r="A16" s="164"/>
      <c r="B16" s="165"/>
      <c r="C16" s="166"/>
      <c r="D16" s="166"/>
      <c r="E16" s="166"/>
      <c r="F16" s="166"/>
      <c r="G16" s="166"/>
      <c r="H16" s="166"/>
      <c r="I16" s="166"/>
      <c r="J16" s="166"/>
      <c r="K16" s="164"/>
    </row>
    <row r="17" spans="1:11" x14ac:dyDescent="0.25">
      <c r="A17" s="120"/>
      <c r="B17" s="120"/>
      <c r="C17" s="120"/>
      <c r="D17" s="120"/>
      <c r="E17" s="167"/>
      <c r="F17" s="167"/>
      <c r="G17" s="167"/>
      <c r="H17" s="167"/>
      <c r="I17" s="167"/>
      <c r="J17" s="167"/>
      <c r="K17" s="168"/>
    </row>
    <row r="19" spans="1:11" hidden="1" x14ac:dyDescent="0.25"/>
  </sheetData>
  <mergeCells count="14">
    <mergeCell ref="A9:K9"/>
    <mergeCell ref="A10:K10"/>
    <mergeCell ref="A12:K12"/>
    <mergeCell ref="A17:D17"/>
    <mergeCell ref="A2:K3"/>
    <mergeCell ref="A5:A7"/>
    <mergeCell ref="B5:B7"/>
    <mergeCell ref="C5:D5"/>
    <mergeCell ref="E5:H5"/>
    <mergeCell ref="I5:J5"/>
    <mergeCell ref="K5:K7"/>
    <mergeCell ref="C6:D6"/>
    <mergeCell ref="E6:F6"/>
    <mergeCell ref="G6:H6"/>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4"/>
  <sheetViews>
    <sheetView topLeftCell="A59" workbookViewId="0">
      <selection activeCell="H72" sqref="H72"/>
    </sheetView>
  </sheetViews>
  <sheetFormatPr defaultColWidth="14.85546875" defaultRowHeight="15" x14ac:dyDescent="0.25"/>
  <cols>
    <col min="1" max="1" width="9.42578125" customWidth="1"/>
    <col min="2" max="2" width="32.5703125" customWidth="1"/>
    <col min="3" max="3" width="55.140625" hidden="1" customWidth="1"/>
    <col min="4" max="4" width="67.42578125" customWidth="1"/>
  </cols>
  <sheetData>
    <row r="1" spans="1:9" ht="18.75" x14ac:dyDescent="0.3">
      <c r="A1" s="190"/>
      <c r="B1" s="190"/>
      <c r="C1" s="190"/>
      <c r="D1" s="190"/>
      <c r="E1" s="190"/>
      <c r="F1" s="190"/>
      <c r="G1" s="190"/>
      <c r="H1" s="173" t="s">
        <v>303</v>
      </c>
      <c r="I1" s="174"/>
    </row>
    <row r="2" spans="1:9" ht="18.75" x14ac:dyDescent="0.3">
      <c r="A2" s="178" t="s">
        <v>304</v>
      </c>
      <c r="B2" s="178"/>
      <c r="C2" s="178"/>
      <c r="D2" s="178"/>
      <c r="E2" s="178"/>
      <c r="F2" s="178"/>
      <c r="G2" s="178"/>
      <c r="H2" s="178"/>
      <c r="I2" s="178"/>
    </row>
    <row r="3" spans="1:9" x14ac:dyDescent="0.25">
      <c r="A3" s="189"/>
      <c r="B3" s="189"/>
      <c r="C3" s="189"/>
      <c r="D3" s="189"/>
      <c r="E3" s="189"/>
      <c r="F3" s="189"/>
      <c r="G3" s="189"/>
      <c r="H3" s="189"/>
      <c r="I3" s="189"/>
    </row>
    <row r="4" spans="1:9" ht="18.75" x14ac:dyDescent="0.25">
      <c r="A4" s="170" t="s">
        <v>305</v>
      </c>
      <c r="B4" s="179" t="s">
        <v>306</v>
      </c>
      <c r="C4" s="197" t="s">
        <v>307</v>
      </c>
      <c r="D4" s="185" t="s">
        <v>308</v>
      </c>
      <c r="E4" s="186"/>
      <c r="F4" s="185" t="s">
        <v>309</v>
      </c>
      <c r="G4" s="186"/>
      <c r="H4" s="183" t="s">
        <v>292</v>
      </c>
      <c r="I4" s="184"/>
    </row>
    <row r="5" spans="1:9" ht="18.75" x14ac:dyDescent="0.25">
      <c r="A5" s="172"/>
      <c r="B5" s="181"/>
      <c r="C5" s="197"/>
      <c r="D5" s="187"/>
      <c r="E5" s="188"/>
      <c r="F5" s="187"/>
      <c r="G5" s="188"/>
      <c r="H5" s="198" t="s">
        <v>1</v>
      </c>
      <c r="I5" s="198" t="s">
        <v>0</v>
      </c>
    </row>
    <row r="6" spans="1:9" ht="75" x14ac:dyDescent="0.25">
      <c r="A6" s="170">
        <v>1</v>
      </c>
      <c r="B6" s="179" t="s">
        <v>310</v>
      </c>
      <c r="C6" s="199" t="s">
        <v>311</v>
      </c>
      <c r="D6" s="200" t="s">
        <v>312</v>
      </c>
      <c r="E6" s="200" t="s">
        <v>313</v>
      </c>
      <c r="F6" s="201" t="s">
        <v>314</v>
      </c>
      <c r="G6" s="198" t="s">
        <v>315</v>
      </c>
      <c r="H6" s="202">
        <v>79567</v>
      </c>
      <c r="I6" s="202">
        <v>110362</v>
      </c>
    </row>
    <row r="7" spans="1:9" ht="75" x14ac:dyDescent="0.25">
      <c r="A7" s="171"/>
      <c r="B7" s="180"/>
      <c r="C7" s="201" t="s">
        <v>316</v>
      </c>
      <c r="D7" s="200" t="s">
        <v>312</v>
      </c>
      <c r="E7" s="200" t="s">
        <v>317</v>
      </c>
      <c r="F7" s="201" t="s">
        <v>314</v>
      </c>
      <c r="G7" s="198" t="s">
        <v>315</v>
      </c>
      <c r="H7" s="202">
        <v>473051</v>
      </c>
      <c r="I7" s="202">
        <v>457594</v>
      </c>
    </row>
    <row r="8" spans="1:9" ht="75" x14ac:dyDescent="0.25">
      <c r="A8" s="171"/>
      <c r="B8" s="180"/>
      <c r="C8" s="201" t="s">
        <v>318</v>
      </c>
      <c r="D8" s="203" t="s">
        <v>319</v>
      </c>
      <c r="E8" s="200" t="s">
        <v>317</v>
      </c>
      <c r="F8" s="198" t="s">
        <v>314</v>
      </c>
      <c r="G8" s="198" t="s">
        <v>315</v>
      </c>
      <c r="H8" s="202">
        <v>162868</v>
      </c>
      <c r="I8" s="202">
        <v>159726</v>
      </c>
    </row>
    <row r="9" spans="1:9" ht="75" x14ac:dyDescent="0.25">
      <c r="A9" s="171"/>
      <c r="B9" s="180"/>
      <c r="C9" s="201" t="s">
        <v>320</v>
      </c>
      <c r="D9" s="203" t="s">
        <v>321</v>
      </c>
      <c r="E9" s="200" t="s">
        <v>313</v>
      </c>
      <c r="F9" s="198" t="s">
        <v>322</v>
      </c>
      <c r="G9" s="198" t="s">
        <v>323</v>
      </c>
      <c r="H9" s="202">
        <v>36826</v>
      </c>
      <c r="I9" s="202">
        <v>37149</v>
      </c>
    </row>
    <row r="10" spans="1:9" ht="75" x14ac:dyDescent="0.25">
      <c r="A10" s="171"/>
      <c r="B10" s="180"/>
      <c r="C10" s="201" t="s">
        <v>324</v>
      </c>
      <c r="D10" s="203" t="s">
        <v>319</v>
      </c>
      <c r="E10" s="200" t="s">
        <v>313</v>
      </c>
      <c r="F10" s="198" t="s">
        <v>322</v>
      </c>
      <c r="G10" s="198" t="s">
        <v>323</v>
      </c>
      <c r="H10" s="202">
        <v>1792</v>
      </c>
      <c r="I10" s="202">
        <v>1809</v>
      </c>
    </row>
    <row r="11" spans="1:9" ht="75" x14ac:dyDescent="0.25">
      <c r="A11" s="171"/>
      <c r="B11" s="180"/>
      <c r="C11" s="201" t="s">
        <v>316</v>
      </c>
      <c r="D11" s="203" t="s">
        <v>321</v>
      </c>
      <c r="E11" s="200" t="s">
        <v>317</v>
      </c>
      <c r="F11" s="198" t="s">
        <v>322</v>
      </c>
      <c r="G11" s="198" t="s">
        <v>323</v>
      </c>
      <c r="H11" s="202">
        <v>37655</v>
      </c>
      <c r="I11" s="202">
        <v>38190</v>
      </c>
    </row>
    <row r="12" spans="1:9" ht="75" x14ac:dyDescent="0.25">
      <c r="A12" s="171"/>
      <c r="B12" s="180"/>
      <c r="C12" s="201" t="s">
        <v>325</v>
      </c>
      <c r="D12" s="203" t="s">
        <v>319</v>
      </c>
      <c r="E12" s="200" t="s">
        <v>317</v>
      </c>
      <c r="F12" s="198" t="s">
        <v>322</v>
      </c>
      <c r="G12" s="198" t="s">
        <v>323</v>
      </c>
      <c r="H12" s="202">
        <v>9409</v>
      </c>
      <c r="I12" s="202">
        <v>9517</v>
      </c>
    </row>
    <row r="13" spans="1:9" ht="93.75" x14ac:dyDescent="0.25">
      <c r="A13" s="171"/>
      <c r="B13" s="180"/>
      <c r="C13" s="201" t="s">
        <v>326</v>
      </c>
      <c r="D13" s="203" t="s">
        <v>327</v>
      </c>
      <c r="E13" s="200" t="s">
        <v>317</v>
      </c>
      <c r="F13" s="198" t="s">
        <v>328</v>
      </c>
      <c r="G13" s="198" t="s">
        <v>315</v>
      </c>
      <c r="H13" s="202">
        <v>8841</v>
      </c>
      <c r="I13" s="202">
        <v>12154</v>
      </c>
    </row>
    <row r="14" spans="1:9" ht="56.25" x14ac:dyDescent="0.25">
      <c r="A14" s="171"/>
      <c r="B14" s="180"/>
      <c r="C14" s="201" t="s">
        <v>329</v>
      </c>
      <c r="D14" s="203" t="s">
        <v>330</v>
      </c>
      <c r="E14" s="200" t="s">
        <v>313</v>
      </c>
      <c r="F14" s="198" t="s">
        <v>322</v>
      </c>
      <c r="G14" s="198" t="s">
        <v>323</v>
      </c>
      <c r="H14" s="202">
        <v>50</v>
      </c>
      <c r="I14" s="202">
        <v>50</v>
      </c>
    </row>
    <row r="15" spans="1:9" ht="93.75" x14ac:dyDescent="0.25">
      <c r="A15" s="171"/>
      <c r="B15" s="180"/>
      <c r="C15" s="199" t="s">
        <v>331</v>
      </c>
      <c r="D15" s="203" t="s">
        <v>327</v>
      </c>
      <c r="E15" s="207" t="s">
        <v>332</v>
      </c>
      <c r="F15" s="199" t="s">
        <v>322</v>
      </c>
      <c r="G15" s="204" t="s">
        <v>323</v>
      </c>
      <c r="H15" s="202">
        <v>471</v>
      </c>
      <c r="I15" s="202">
        <v>498</v>
      </c>
    </row>
    <row r="16" spans="1:9" ht="75" x14ac:dyDescent="0.25">
      <c r="A16" s="171"/>
      <c r="B16" s="180"/>
      <c r="C16" s="199" t="s">
        <v>333</v>
      </c>
      <c r="D16" s="203" t="s">
        <v>334</v>
      </c>
      <c r="E16" s="207" t="s">
        <v>313</v>
      </c>
      <c r="F16" s="199" t="s">
        <v>335</v>
      </c>
      <c r="G16" s="204" t="s">
        <v>315</v>
      </c>
      <c r="H16" s="202">
        <v>431589</v>
      </c>
      <c r="I16" s="202">
        <v>450794</v>
      </c>
    </row>
    <row r="17" spans="1:9" ht="75" x14ac:dyDescent="0.25">
      <c r="A17" s="171"/>
      <c r="B17" s="180"/>
      <c r="C17" s="199" t="s">
        <v>336</v>
      </c>
      <c r="D17" s="203" t="s">
        <v>337</v>
      </c>
      <c r="E17" s="207" t="s">
        <v>313</v>
      </c>
      <c r="F17" s="199" t="s">
        <v>335</v>
      </c>
      <c r="G17" s="204" t="s">
        <v>315</v>
      </c>
      <c r="H17" s="202">
        <v>551375</v>
      </c>
      <c r="I17" s="202">
        <v>558349</v>
      </c>
    </row>
    <row r="18" spans="1:9" ht="75" x14ac:dyDescent="0.25">
      <c r="A18" s="171"/>
      <c r="B18" s="180"/>
      <c r="C18" s="199" t="s">
        <v>338</v>
      </c>
      <c r="D18" s="203" t="s">
        <v>339</v>
      </c>
      <c r="E18" s="207" t="s">
        <v>313</v>
      </c>
      <c r="F18" s="199" t="s">
        <v>322</v>
      </c>
      <c r="G18" s="204" t="s">
        <v>323</v>
      </c>
      <c r="H18" s="202">
        <v>44881</v>
      </c>
      <c r="I18" s="202">
        <v>46374</v>
      </c>
    </row>
    <row r="19" spans="1:9" ht="75" x14ac:dyDescent="0.25">
      <c r="A19" s="171"/>
      <c r="B19" s="180"/>
      <c r="C19" s="199" t="s">
        <v>340</v>
      </c>
      <c r="D19" s="203" t="s">
        <v>337</v>
      </c>
      <c r="E19" s="207" t="s">
        <v>313</v>
      </c>
      <c r="F19" s="199" t="s">
        <v>322</v>
      </c>
      <c r="G19" s="204" t="s">
        <v>323</v>
      </c>
      <c r="H19" s="202">
        <v>28769</v>
      </c>
      <c r="I19" s="202">
        <v>29131</v>
      </c>
    </row>
    <row r="20" spans="1:9" ht="56.25" x14ac:dyDescent="0.25">
      <c r="A20" s="171"/>
      <c r="B20" s="180"/>
      <c r="C20" s="201" t="s">
        <v>341</v>
      </c>
      <c r="D20" s="203" t="s">
        <v>342</v>
      </c>
      <c r="E20" s="200" t="s">
        <v>313</v>
      </c>
      <c r="F20" s="198" t="s">
        <v>328</v>
      </c>
      <c r="G20" s="198" t="s">
        <v>315</v>
      </c>
      <c r="H20" s="202">
        <v>217721</v>
      </c>
      <c r="I20" s="202">
        <v>217779</v>
      </c>
    </row>
    <row r="21" spans="1:9" ht="56.25" x14ac:dyDescent="0.25">
      <c r="A21" s="171"/>
      <c r="B21" s="180"/>
      <c r="C21" s="201" t="s">
        <v>343</v>
      </c>
      <c r="D21" s="203" t="s">
        <v>342</v>
      </c>
      <c r="E21" s="200" t="s">
        <v>313</v>
      </c>
      <c r="F21" s="198" t="s">
        <v>344</v>
      </c>
      <c r="G21" s="198" t="s">
        <v>323</v>
      </c>
      <c r="H21" s="202">
        <v>32802</v>
      </c>
      <c r="I21" s="202">
        <v>32709</v>
      </c>
    </row>
    <row r="22" spans="1:9" ht="56.25" x14ac:dyDescent="0.25">
      <c r="A22" s="171"/>
      <c r="B22" s="180"/>
      <c r="C22" s="205" t="s">
        <v>345</v>
      </c>
      <c r="D22" s="203" t="s">
        <v>342</v>
      </c>
      <c r="E22" s="200" t="s">
        <v>313</v>
      </c>
      <c r="F22" s="198" t="s">
        <v>322</v>
      </c>
      <c r="G22" s="198" t="s">
        <v>323</v>
      </c>
      <c r="H22" s="202">
        <v>16718</v>
      </c>
      <c r="I22" s="202">
        <v>17098</v>
      </c>
    </row>
    <row r="23" spans="1:9" ht="56.25" x14ac:dyDescent="0.25">
      <c r="A23" s="171"/>
      <c r="B23" s="180"/>
      <c r="C23" s="201" t="s">
        <v>346</v>
      </c>
      <c r="D23" s="203" t="s">
        <v>342</v>
      </c>
      <c r="E23" s="200" t="s">
        <v>317</v>
      </c>
      <c r="F23" s="198" t="s">
        <v>328</v>
      </c>
      <c r="G23" s="198" t="s">
        <v>315</v>
      </c>
      <c r="H23" s="202">
        <v>162742</v>
      </c>
      <c r="I23" s="202">
        <v>165760</v>
      </c>
    </row>
    <row r="24" spans="1:9" ht="56.25" x14ac:dyDescent="0.25">
      <c r="A24" s="171"/>
      <c r="B24" s="180"/>
      <c r="C24" s="201" t="s">
        <v>347</v>
      </c>
      <c r="D24" s="203" t="s">
        <v>342</v>
      </c>
      <c r="E24" s="200" t="s">
        <v>317</v>
      </c>
      <c r="F24" s="198" t="s">
        <v>344</v>
      </c>
      <c r="G24" s="198" t="s">
        <v>323</v>
      </c>
      <c r="H24" s="202">
        <v>197343</v>
      </c>
      <c r="I24" s="202">
        <v>204802</v>
      </c>
    </row>
    <row r="25" spans="1:9" ht="56.25" x14ac:dyDescent="0.25">
      <c r="A25" s="171"/>
      <c r="B25" s="180"/>
      <c r="C25" s="201" t="s">
        <v>348</v>
      </c>
      <c r="D25" s="203" t="s">
        <v>349</v>
      </c>
      <c r="E25" s="200" t="s">
        <v>317</v>
      </c>
      <c r="F25" s="198" t="s">
        <v>322</v>
      </c>
      <c r="G25" s="198" t="s">
        <v>323</v>
      </c>
      <c r="H25" s="202">
        <v>25093</v>
      </c>
      <c r="I25" s="202">
        <v>25899</v>
      </c>
    </row>
    <row r="26" spans="1:9" ht="56.25" x14ac:dyDescent="0.25">
      <c r="A26" s="171"/>
      <c r="B26" s="180"/>
      <c r="C26" s="201" t="s">
        <v>350</v>
      </c>
      <c r="D26" s="203" t="s">
        <v>351</v>
      </c>
      <c r="E26" s="200" t="s">
        <v>313</v>
      </c>
      <c r="F26" s="198" t="s">
        <v>344</v>
      </c>
      <c r="G26" s="198" t="s">
        <v>323</v>
      </c>
      <c r="H26" s="202">
        <v>2262</v>
      </c>
      <c r="I26" s="202">
        <v>241</v>
      </c>
    </row>
    <row r="27" spans="1:9" ht="56.25" x14ac:dyDescent="0.25">
      <c r="A27" s="171"/>
      <c r="B27" s="180"/>
      <c r="C27" s="201" t="s">
        <v>352</v>
      </c>
      <c r="D27" s="203" t="s">
        <v>351</v>
      </c>
      <c r="E27" s="200" t="s">
        <v>313</v>
      </c>
      <c r="F27" s="198" t="s">
        <v>322</v>
      </c>
      <c r="G27" s="198" t="s">
        <v>323</v>
      </c>
      <c r="H27" s="202">
        <v>3003</v>
      </c>
      <c r="I27" s="202">
        <v>3021</v>
      </c>
    </row>
    <row r="28" spans="1:9" ht="56.25" x14ac:dyDescent="0.25">
      <c r="A28" s="171"/>
      <c r="B28" s="180"/>
      <c r="C28" s="201" t="s">
        <v>353</v>
      </c>
      <c r="D28" s="203" t="s">
        <v>351</v>
      </c>
      <c r="E28" s="200" t="s">
        <v>317</v>
      </c>
      <c r="F28" s="198" t="s">
        <v>328</v>
      </c>
      <c r="G28" s="198" t="s">
        <v>315</v>
      </c>
      <c r="H28" s="202">
        <v>301371</v>
      </c>
      <c r="I28" s="202">
        <v>325863</v>
      </c>
    </row>
    <row r="29" spans="1:9" ht="56.25" x14ac:dyDescent="0.25">
      <c r="A29" s="171"/>
      <c r="B29" s="180"/>
      <c r="C29" s="201" t="s">
        <v>354</v>
      </c>
      <c r="D29" s="203" t="s">
        <v>351</v>
      </c>
      <c r="E29" s="200" t="s">
        <v>317</v>
      </c>
      <c r="F29" s="198" t="s">
        <v>344</v>
      </c>
      <c r="G29" s="198" t="s">
        <v>323</v>
      </c>
      <c r="H29" s="202">
        <v>53669</v>
      </c>
      <c r="I29" s="202">
        <v>59892</v>
      </c>
    </row>
    <row r="30" spans="1:9" ht="56.25" x14ac:dyDescent="0.25">
      <c r="A30" s="171"/>
      <c r="B30" s="180"/>
      <c r="C30" s="201" t="s">
        <v>355</v>
      </c>
      <c r="D30" s="203" t="s">
        <v>351</v>
      </c>
      <c r="E30" s="200" t="s">
        <v>317</v>
      </c>
      <c r="F30" s="198" t="s">
        <v>322</v>
      </c>
      <c r="G30" s="198" t="s">
        <v>323</v>
      </c>
      <c r="H30" s="202">
        <v>6221</v>
      </c>
      <c r="I30" s="202">
        <v>6318</v>
      </c>
    </row>
    <row r="31" spans="1:9" ht="56.25" x14ac:dyDescent="0.25">
      <c r="A31" s="171"/>
      <c r="B31" s="180"/>
      <c r="C31" s="199" t="s">
        <v>329</v>
      </c>
      <c r="D31" s="203" t="s">
        <v>356</v>
      </c>
      <c r="E31" s="207" t="s">
        <v>313</v>
      </c>
      <c r="F31" s="199" t="s">
        <v>322</v>
      </c>
      <c r="G31" s="204" t="s">
        <v>323</v>
      </c>
      <c r="H31" s="202">
        <v>35270</v>
      </c>
      <c r="I31" s="202">
        <v>35621</v>
      </c>
    </row>
    <row r="32" spans="1:9" ht="56.25" x14ac:dyDescent="0.25">
      <c r="A32" s="171"/>
      <c r="B32" s="180"/>
      <c r="C32" s="199" t="s">
        <v>357</v>
      </c>
      <c r="D32" s="203" t="s">
        <v>330</v>
      </c>
      <c r="E32" s="207" t="s">
        <v>332</v>
      </c>
      <c r="F32" s="199" t="s">
        <v>322</v>
      </c>
      <c r="G32" s="204" t="s">
        <v>323</v>
      </c>
      <c r="H32" s="202">
        <v>1652</v>
      </c>
      <c r="I32" s="202">
        <v>1729</v>
      </c>
    </row>
    <row r="33" spans="1:9" ht="56.25" x14ac:dyDescent="0.25">
      <c r="A33" s="171"/>
      <c r="B33" s="180"/>
      <c r="C33" s="199" t="s">
        <v>358</v>
      </c>
      <c r="D33" s="203" t="s">
        <v>359</v>
      </c>
      <c r="E33" s="207" t="s">
        <v>313</v>
      </c>
      <c r="F33" s="199" t="s">
        <v>322</v>
      </c>
      <c r="G33" s="204" t="s">
        <v>323</v>
      </c>
      <c r="H33" s="202">
        <v>23008</v>
      </c>
      <c r="I33" s="202">
        <v>23000</v>
      </c>
    </row>
    <row r="34" spans="1:9" ht="56.25" x14ac:dyDescent="0.25">
      <c r="A34" s="171"/>
      <c r="B34" s="180"/>
      <c r="C34" s="199" t="s">
        <v>360</v>
      </c>
      <c r="D34" s="203" t="s">
        <v>359</v>
      </c>
      <c r="E34" s="207" t="s">
        <v>332</v>
      </c>
      <c r="F34" s="199" t="s">
        <v>322</v>
      </c>
      <c r="G34" s="204" t="s">
        <v>323</v>
      </c>
      <c r="H34" s="202">
        <v>6828</v>
      </c>
      <c r="I34" s="202">
        <v>6875</v>
      </c>
    </row>
    <row r="35" spans="1:9" ht="56.25" x14ac:dyDescent="0.25">
      <c r="A35" s="171"/>
      <c r="B35" s="180"/>
      <c r="C35" s="199" t="s">
        <v>361</v>
      </c>
      <c r="D35" s="203" t="s">
        <v>362</v>
      </c>
      <c r="E35" s="207" t="s">
        <v>313</v>
      </c>
      <c r="F35" s="199" t="s">
        <v>322</v>
      </c>
      <c r="G35" s="204" t="s">
        <v>323</v>
      </c>
      <c r="H35" s="202">
        <v>6008</v>
      </c>
      <c r="I35" s="202">
        <v>6209</v>
      </c>
    </row>
    <row r="36" spans="1:9" ht="56.25" x14ac:dyDescent="0.25">
      <c r="A36" s="171"/>
      <c r="B36" s="180"/>
      <c r="C36" s="199" t="s">
        <v>363</v>
      </c>
      <c r="D36" s="203" t="s">
        <v>362</v>
      </c>
      <c r="E36" s="207" t="s">
        <v>313</v>
      </c>
      <c r="F36" s="199" t="s">
        <v>328</v>
      </c>
      <c r="G36" s="204" t="s">
        <v>315</v>
      </c>
      <c r="H36" s="202">
        <v>6106</v>
      </c>
      <c r="I36" s="202">
        <v>6100</v>
      </c>
    </row>
    <row r="37" spans="1:9" ht="56.25" x14ac:dyDescent="0.25">
      <c r="A37" s="171"/>
      <c r="B37" s="180"/>
      <c r="C37" s="199" t="s">
        <v>364</v>
      </c>
      <c r="D37" s="203" t="s">
        <v>362</v>
      </c>
      <c r="E37" s="207" t="s">
        <v>332</v>
      </c>
      <c r="F37" s="199" t="s">
        <v>322</v>
      </c>
      <c r="G37" s="204" t="s">
        <v>323</v>
      </c>
      <c r="H37" s="202">
        <v>4031</v>
      </c>
      <c r="I37" s="202">
        <v>4126</v>
      </c>
    </row>
    <row r="38" spans="1:9" ht="56.25" x14ac:dyDescent="0.25">
      <c r="A38" s="171"/>
      <c r="B38" s="180"/>
      <c r="C38" s="199" t="s">
        <v>365</v>
      </c>
      <c r="D38" s="203" t="s">
        <v>362</v>
      </c>
      <c r="E38" s="207" t="s">
        <v>332</v>
      </c>
      <c r="F38" s="199" t="s">
        <v>328</v>
      </c>
      <c r="G38" s="204" t="s">
        <v>315</v>
      </c>
      <c r="H38" s="202">
        <v>13348</v>
      </c>
      <c r="I38" s="202">
        <v>13868</v>
      </c>
    </row>
    <row r="39" spans="1:9" ht="56.25" x14ac:dyDescent="0.25">
      <c r="A39" s="171"/>
      <c r="B39" s="180"/>
      <c r="C39" s="199" t="s">
        <v>366</v>
      </c>
      <c r="D39" s="203" t="s">
        <v>367</v>
      </c>
      <c r="E39" s="207" t="s">
        <v>313</v>
      </c>
      <c r="F39" s="199" t="s">
        <v>322</v>
      </c>
      <c r="G39" s="204" t="s">
        <v>323</v>
      </c>
      <c r="H39" s="202">
        <v>589</v>
      </c>
      <c r="I39" s="202">
        <v>645</v>
      </c>
    </row>
    <row r="40" spans="1:9" ht="37.5" x14ac:dyDescent="0.25">
      <c r="A40" s="171"/>
      <c r="B40" s="180"/>
      <c r="C40" s="199" t="s">
        <v>368</v>
      </c>
      <c r="D40" s="203" t="s">
        <v>367</v>
      </c>
      <c r="E40" s="207" t="s">
        <v>313</v>
      </c>
      <c r="F40" s="199" t="s">
        <v>369</v>
      </c>
      <c r="G40" s="204" t="s">
        <v>323</v>
      </c>
      <c r="H40" s="202">
        <v>268</v>
      </c>
      <c r="I40" s="202">
        <v>308</v>
      </c>
    </row>
    <row r="41" spans="1:9" ht="56.25" x14ac:dyDescent="0.25">
      <c r="A41" s="171"/>
      <c r="B41" s="180"/>
      <c r="C41" s="199" t="s">
        <v>370</v>
      </c>
      <c r="D41" s="203" t="s">
        <v>367</v>
      </c>
      <c r="E41" s="207" t="s">
        <v>332</v>
      </c>
      <c r="F41" s="199" t="s">
        <v>322</v>
      </c>
      <c r="G41" s="204" t="s">
        <v>323</v>
      </c>
      <c r="H41" s="202">
        <v>625</v>
      </c>
      <c r="I41" s="202">
        <v>649</v>
      </c>
    </row>
    <row r="42" spans="1:9" ht="37.5" x14ac:dyDescent="0.25">
      <c r="A42" s="171"/>
      <c r="B42" s="180"/>
      <c r="C42" s="199" t="s">
        <v>371</v>
      </c>
      <c r="D42" s="203" t="s">
        <v>367</v>
      </c>
      <c r="E42" s="207" t="s">
        <v>332</v>
      </c>
      <c r="F42" s="199" t="s">
        <v>369</v>
      </c>
      <c r="G42" s="204" t="s">
        <v>323</v>
      </c>
      <c r="H42" s="202">
        <v>919</v>
      </c>
      <c r="I42" s="202">
        <v>940</v>
      </c>
    </row>
    <row r="43" spans="1:9" ht="75" x14ac:dyDescent="0.25">
      <c r="A43" s="171"/>
      <c r="B43" s="180"/>
      <c r="C43" s="199" t="s">
        <v>372</v>
      </c>
      <c r="D43" s="209" t="s">
        <v>373</v>
      </c>
      <c r="E43" s="210" t="s">
        <v>332</v>
      </c>
      <c r="F43" s="211" t="s">
        <v>322</v>
      </c>
      <c r="G43" s="212" t="s">
        <v>323</v>
      </c>
      <c r="H43" s="213">
        <v>7955</v>
      </c>
      <c r="I43" s="213">
        <v>7922</v>
      </c>
    </row>
    <row r="44" spans="1:9" ht="75" x14ac:dyDescent="0.25">
      <c r="A44" s="171"/>
      <c r="B44" s="180"/>
      <c r="C44" s="201" t="s">
        <v>374</v>
      </c>
      <c r="D44" s="209" t="s">
        <v>373</v>
      </c>
      <c r="E44" s="214" t="s">
        <v>317</v>
      </c>
      <c r="F44" s="215" t="s">
        <v>369</v>
      </c>
      <c r="G44" s="215" t="s">
        <v>323</v>
      </c>
      <c r="H44" s="213">
        <v>7955</v>
      </c>
      <c r="I44" s="213">
        <v>7922</v>
      </c>
    </row>
    <row r="45" spans="1:9" ht="75" x14ac:dyDescent="0.25">
      <c r="A45" s="171"/>
      <c r="B45" s="180"/>
      <c r="C45" s="201" t="s">
        <v>375</v>
      </c>
      <c r="D45" s="209" t="s">
        <v>376</v>
      </c>
      <c r="E45" s="214" t="s">
        <v>317</v>
      </c>
      <c r="F45" s="215" t="s">
        <v>322</v>
      </c>
      <c r="G45" s="215" t="s">
        <v>323</v>
      </c>
      <c r="H45" s="213">
        <v>16676</v>
      </c>
      <c r="I45" s="213">
        <v>16711</v>
      </c>
    </row>
    <row r="46" spans="1:9" ht="75" x14ac:dyDescent="0.25">
      <c r="A46" s="172"/>
      <c r="B46" s="181"/>
      <c r="C46" s="201" t="s">
        <v>377</v>
      </c>
      <c r="D46" s="209" t="s">
        <v>376</v>
      </c>
      <c r="E46" s="214" t="s">
        <v>317</v>
      </c>
      <c r="F46" s="215" t="s">
        <v>369</v>
      </c>
      <c r="G46" s="215" t="s">
        <v>323</v>
      </c>
      <c r="H46" s="213">
        <v>16676</v>
      </c>
      <c r="I46" s="213">
        <v>16711</v>
      </c>
    </row>
    <row r="47" spans="1:9" ht="56.25" x14ac:dyDescent="0.25">
      <c r="A47" s="170">
        <v>2</v>
      </c>
      <c r="B47" s="182" t="s">
        <v>378</v>
      </c>
      <c r="C47" s="199" t="s">
        <v>379</v>
      </c>
      <c r="D47" s="200" t="s">
        <v>378</v>
      </c>
      <c r="E47" s="200" t="s">
        <v>313</v>
      </c>
      <c r="F47" s="198" t="s">
        <v>322</v>
      </c>
      <c r="G47" s="198" t="s">
        <v>323</v>
      </c>
      <c r="H47" s="202">
        <v>232151</v>
      </c>
      <c r="I47" s="202">
        <v>247668</v>
      </c>
    </row>
    <row r="48" spans="1:9" ht="56.25" x14ac:dyDescent="0.25">
      <c r="A48" s="172"/>
      <c r="B48" s="182"/>
      <c r="C48" s="199" t="s">
        <v>380</v>
      </c>
      <c r="D48" s="200" t="s">
        <v>378</v>
      </c>
      <c r="E48" s="200" t="s">
        <v>313</v>
      </c>
      <c r="F48" s="198" t="s">
        <v>322</v>
      </c>
      <c r="G48" s="198" t="s">
        <v>323</v>
      </c>
      <c r="H48" s="202">
        <v>2799274</v>
      </c>
      <c r="I48" s="202">
        <v>2979718</v>
      </c>
    </row>
    <row r="49" spans="1:9" ht="93.75" x14ac:dyDescent="0.25">
      <c r="A49" s="170">
        <v>3</v>
      </c>
      <c r="B49" s="182" t="s">
        <v>381</v>
      </c>
      <c r="C49" s="199" t="s">
        <v>382</v>
      </c>
      <c r="D49" s="203" t="s">
        <v>383</v>
      </c>
      <c r="E49" s="207" t="s">
        <v>313</v>
      </c>
      <c r="F49" s="199" t="s">
        <v>322</v>
      </c>
      <c r="G49" s="204" t="s">
        <v>323</v>
      </c>
      <c r="H49" s="202">
        <v>16917</v>
      </c>
      <c r="I49" s="202">
        <v>17588</v>
      </c>
    </row>
    <row r="50" spans="1:9" ht="93.75" x14ac:dyDescent="0.25">
      <c r="A50" s="171"/>
      <c r="B50" s="182"/>
      <c r="C50" s="199" t="s">
        <v>384</v>
      </c>
      <c r="D50" s="203" t="s">
        <v>385</v>
      </c>
      <c r="E50" s="207" t="s">
        <v>313</v>
      </c>
      <c r="F50" s="199" t="s">
        <v>335</v>
      </c>
      <c r="G50" s="204" t="s">
        <v>315</v>
      </c>
      <c r="H50" s="202">
        <v>2075</v>
      </c>
      <c r="I50" s="202">
        <v>2075</v>
      </c>
    </row>
    <row r="51" spans="1:9" ht="93.75" x14ac:dyDescent="0.25">
      <c r="A51" s="171"/>
      <c r="B51" s="182"/>
      <c r="C51" s="199" t="s">
        <v>386</v>
      </c>
      <c r="D51" s="203" t="s">
        <v>385</v>
      </c>
      <c r="E51" s="207" t="s">
        <v>332</v>
      </c>
      <c r="F51" s="199" t="s">
        <v>344</v>
      </c>
      <c r="G51" s="204" t="s">
        <v>323</v>
      </c>
      <c r="H51" s="202">
        <v>658</v>
      </c>
      <c r="I51" s="202">
        <v>684</v>
      </c>
    </row>
    <row r="52" spans="1:9" ht="93.75" x14ac:dyDescent="0.25">
      <c r="A52" s="171"/>
      <c r="B52" s="182"/>
      <c r="C52" s="199" t="s">
        <v>387</v>
      </c>
      <c r="D52" s="203" t="s">
        <v>385</v>
      </c>
      <c r="E52" s="207" t="s">
        <v>332</v>
      </c>
      <c r="F52" s="199" t="s">
        <v>322</v>
      </c>
      <c r="G52" s="204" t="s">
        <v>323</v>
      </c>
      <c r="H52" s="202">
        <v>930</v>
      </c>
      <c r="I52" s="202">
        <v>975</v>
      </c>
    </row>
    <row r="53" spans="1:9" ht="37.5" x14ac:dyDescent="0.25">
      <c r="A53" s="171"/>
      <c r="B53" s="182"/>
      <c r="C53" s="199" t="s">
        <v>388</v>
      </c>
      <c r="D53" s="203" t="s">
        <v>389</v>
      </c>
      <c r="E53" s="200" t="s">
        <v>313</v>
      </c>
      <c r="F53" s="199" t="s">
        <v>369</v>
      </c>
      <c r="G53" s="204" t="s">
        <v>323</v>
      </c>
      <c r="H53" s="202">
        <v>548</v>
      </c>
      <c r="I53" s="202">
        <v>558</v>
      </c>
    </row>
    <row r="54" spans="1:9" ht="37.5" x14ac:dyDescent="0.25">
      <c r="A54" s="171"/>
      <c r="B54" s="182"/>
      <c r="C54" s="199" t="s">
        <v>390</v>
      </c>
      <c r="D54" s="203" t="s">
        <v>389</v>
      </c>
      <c r="E54" s="207" t="s">
        <v>332</v>
      </c>
      <c r="F54" s="199" t="s">
        <v>369</v>
      </c>
      <c r="G54" s="204" t="s">
        <v>323</v>
      </c>
      <c r="H54" s="202">
        <v>39</v>
      </c>
      <c r="I54" s="202">
        <v>39</v>
      </c>
    </row>
    <row r="55" spans="1:9" ht="37.5" x14ac:dyDescent="0.25">
      <c r="A55" s="171"/>
      <c r="B55" s="182"/>
      <c r="C55" s="199" t="s">
        <v>391</v>
      </c>
      <c r="D55" s="203" t="s">
        <v>389</v>
      </c>
      <c r="E55" s="207" t="s">
        <v>332</v>
      </c>
      <c r="F55" s="199" t="s">
        <v>369</v>
      </c>
      <c r="G55" s="204" t="s">
        <v>323</v>
      </c>
      <c r="H55" s="202">
        <v>367</v>
      </c>
      <c r="I55" s="202">
        <v>393</v>
      </c>
    </row>
    <row r="56" spans="1:9" ht="37.5" x14ac:dyDescent="0.25">
      <c r="A56" s="171"/>
      <c r="B56" s="182"/>
      <c r="C56" s="199" t="s">
        <v>392</v>
      </c>
      <c r="D56" s="203" t="s">
        <v>393</v>
      </c>
      <c r="E56" s="207" t="s">
        <v>332</v>
      </c>
      <c r="F56" s="199" t="s">
        <v>369</v>
      </c>
      <c r="G56" s="204" t="s">
        <v>323</v>
      </c>
      <c r="H56" s="202">
        <v>257</v>
      </c>
      <c r="I56" s="202">
        <v>296</v>
      </c>
    </row>
    <row r="57" spans="1:9" ht="75" x14ac:dyDescent="0.25">
      <c r="A57" s="171"/>
      <c r="B57" s="182"/>
      <c r="C57" s="199" t="s">
        <v>394</v>
      </c>
      <c r="D57" s="203" t="s">
        <v>395</v>
      </c>
      <c r="E57" s="207" t="s">
        <v>313</v>
      </c>
      <c r="F57" s="199" t="s">
        <v>322</v>
      </c>
      <c r="G57" s="204" t="s">
        <v>323</v>
      </c>
      <c r="H57" s="204">
        <v>34</v>
      </c>
      <c r="I57" s="202">
        <v>35</v>
      </c>
    </row>
    <row r="58" spans="1:9" ht="75" x14ac:dyDescent="0.25">
      <c r="A58" s="171"/>
      <c r="B58" s="182"/>
      <c r="C58" s="199" t="s">
        <v>396</v>
      </c>
      <c r="D58" s="203" t="s">
        <v>395</v>
      </c>
      <c r="E58" s="207" t="s">
        <v>313</v>
      </c>
      <c r="F58" s="199" t="s">
        <v>335</v>
      </c>
      <c r="G58" s="204" t="s">
        <v>315</v>
      </c>
      <c r="H58" s="204">
        <v>307</v>
      </c>
      <c r="I58" s="202">
        <v>320</v>
      </c>
    </row>
    <row r="59" spans="1:9" ht="56.25" x14ac:dyDescent="0.25">
      <c r="A59" s="171"/>
      <c r="B59" s="182"/>
      <c r="C59" s="199" t="s">
        <v>397</v>
      </c>
      <c r="D59" s="203" t="s">
        <v>398</v>
      </c>
      <c r="E59" s="200" t="s">
        <v>313</v>
      </c>
      <c r="F59" s="199" t="s">
        <v>344</v>
      </c>
      <c r="G59" s="204" t="s">
        <v>323</v>
      </c>
      <c r="H59" s="202">
        <v>101403</v>
      </c>
      <c r="I59" s="202">
        <v>115452</v>
      </c>
    </row>
    <row r="60" spans="1:9" ht="56.25" x14ac:dyDescent="0.25">
      <c r="A60" s="171"/>
      <c r="B60" s="182"/>
      <c r="C60" s="199" t="s">
        <v>399</v>
      </c>
      <c r="D60" s="203" t="s">
        <v>400</v>
      </c>
      <c r="E60" s="200" t="s">
        <v>313</v>
      </c>
      <c r="F60" s="199" t="s">
        <v>401</v>
      </c>
      <c r="G60" s="204" t="s">
        <v>323</v>
      </c>
      <c r="H60" s="202">
        <v>140265</v>
      </c>
      <c r="I60" s="202">
        <v>132965</v>
      </c>
    </row>
    <row r="61" spans="1:9" ht="56.25" x14ac:dyDescent="0.25">
      <c r="A61" s="171"/>
      <c r="B61" s="182"/>
      <c r="C61" s="199" t="s">
        <v>402</v>
      </c>
      <c r="D61" s="203" t="s">
        <v>400</v>
      </c>
      <c r="E61" s="200" t="s">
        <v>313</v>
      </c>
      <c r="F61" s="199" t="s">
        <v>335</v>
      </c>
      <c r="G61" s="204" t="s">
        <v>315</v>
      </c>
      <c r="H61" s="202">
        <v>101403</v>
      </c>
      <c r="I61" s="202">
        <v>97497</v>
      </c>
    </row>
    <row r="62" spans="1:9" ht="56.25" x14ac:dyDescent="0.25">
      <c r="A62" s="171"/>
      <c r="B62" s="182"/>
      <c r="C62" s="199" t="s">
        <v>403</v>
      </c>
      <c r="D62" s="203" t="s">
        <v>404</v>
      </c>
      <c r="E62" s="200" t="s">
        <v>313</v>
      </c>
      <c r="F62" s="199" t="s">
        <v>344</v>
      </c>
      <c r="G62" s="204" t="s">
        <v>323</v>
      </c>
      <c r="H62" s="202">
        <v>1023678</v>
      </c>
      <c r="I62" s="202">
        <v>1044845</v>
      </c>
    </row>
    <row r="63" spans="1:9" ht="56.25" x14ac:dyDescent="0.25">
      <c r="A63" s="171"/>
      <c r="B63" s="182"/>
      <c r="C63" s="199" t="s">
        <v>405</v>
      </c>
      <c r="D63" s="203" t="s">
        <v>404</v>
      </c>
      <c r="E63" s="200" t="s">
        <v>313</v>
      </c>
      <c r="F63" s="199" t="s">
        <v>401</v>
      </c>
      <c r="G63" s="204" t="s">
        <v>323</v>
      </c>
      <c r="H63" s="202">
        <v>393816</v>
      </c>
      <c r="I63" s="202">
        <v>418318</v>
      </c>
    </row>
    <row r="64" spans="1:9" ht="56.25" x14ac:dyDescent="0.25">
      <c r="A64" s="172"/>
      <c r="B64" s="182"/>
      <c r="C64" s="199" t="s">
        <v>406</v>
      </c>
      <c r="D64" s="203" t="s">
        <v>404</v>
      </c>
      <c r="E64" s="200" t="s">
        <v>313</v>
      </c>
      <c r="F64" s="199" t="s">
        <v>335</v>
      </c>
      <c r="G64" s="204" t="s">
        <v>315</v>
      </c>
      <c r="H64" s="202">
        <v>313608</v>
      </c>
      <c r="I64" s="202">
        <v>288826</v>
      </c>
    </row>
    <row r="65" spans="1:9" ht="18.75" x14ac:dyDescent="0.3">
      <c r="A65" s="195">
        <v>4</v>
      </c>
      <c r="B65" s="195" t="s">
        <v>407</v>
      </c>
      <c r="C65" s="195"/>
      <c r="D65" s="195"/>
      <c r="E65" s="196"/>
      <c r="F65" s="196"/>
      <c r="G65" s="196"/>
      <c r="H65" s="206">
        <v>1116883.7</v>
      </c>
      <c r="I65" s="206">
        <v>1078153</v>
      </c>
    </row>
    <row r="66" spans="1:9" ht="18.75" x14ac:dyDescent="0.3">
      <c r="A66" s="191"/>
      <c r="B66" s="191"/>
      <c r="C66" s="191"/>
      <c r="D66" s="191"/>
      <c r="E66" s="191"/>
      <c r="F66" s="192"/>
      <c r="G66" s="192"/>
      <c r="H66" s="191"/>
      <c r="I66" s="191"/>
    </row>
    <row r="67" spans="1:9" ht="18.75" x14ac:dyDescent="0.3">
      <c r="A67" s="193"/>
      <c r="B67" s="193"/>
      <c r="C67" s="193"/>
      <c r="D67" s="193"/>
      <c r="E67" s="193"/>
      <c r="F67" s="194"/>
      <c r="G67" s="194"/>
      <c r="H67" s="193"/>
      <c r="I67" s="193"/>
    </row>
    <row r="68" spans="1:9" ht="18.75" x14ac:dyDescent="0.3">
      <c r="A68" s="175"/>
      <c r="B68" s="175"/>
      <c r="C68" s="175"/>
      <c r="D68" s="175"/>
      <c r="E68" s="191"/>
      <c r="F68" s="192"/>
      <c r="G68" s="192"/>
      <c r="H68" s="191"/>
      <c r="I68" s="208"/>
    </row>
    <row r="69" spans="1:9" ht="18.75" x14ac:dyDescent="0.3">
      <c r="A69" s="191"/>
      <c r="B69" s="191"/>
      <c r="C69" s="191"/>
      <c r="D69" s="191"/>
      <c r="E69" s="191"/>
      <c r="F69" s="192"/>
      <c r="G69" s="192"/>
      <c r="H69" s="191"/>
      <c r="I69" s="191"/>
    </row>
    <row r="70" spans="1:9" ht="18.75" x14ac:dyDescent="0.25">
      <c r="A70" s="176"/>
      <c r="B70" s="176"/>
      <c r="C70" s="176"/>
      <c r="D70" s="176"/>
      <c r="E70" s="176"/>
      <c r="F70" s="176"/>
      <c r="G70" s="176"/>
      <c r="H70" s="176"/>
      <c r="I70" s="176"/>
    </row>
    <row r="71" spans="1:9" x14ac:dyDescent="0.25">
      <c r="A71" s="189"/>
      <c r="B71" s="189"/>
      <c r="C71" s="189"/>
      <c r="D71" s="189"/>
      <c r="E71" s="189"/>
      <c r="F71" s="189"/>
      <c r="G71" s="189"/>
      <c r="H71" s="189"/>
      <c r="I71" s="189"/>
    </row>
    <row r="72" spans="1:9" ht="15.75" x14ac:dyDescent="0.25">
      <c r="A72" s="177"/>
      <c r="B72" s="177"/>
      <c r="C72" s="177"/>
      <c r="D72" s="177"/>
      <c r="E72" s="190"/>
      <c r="F72" s="190"/>
      <c r="G72" s="190"/>
      <c r="H72" s="190"/>
      <c r="I72" s="190"/>
    </row>
    <row r="73" spans="1:9" x14ac:dyDescent="0.25">
      <c r="A73" s="169"/>
      <c r="B73" s="169"/>
      <c r="C73" s="169"/>
      <c r="D73" s="169"/>
      <c r="E73" s="190"/>
      <c r="F73" s="190"/>
      <c r="G73" s="190"/>
      <c r="H73" s="190"/>
      <c r="I73" s="190"/>
    </row>
    <row r="74" spans="1:9" x14ac:dyDescent="0.25">
      <c r="A74" s="169"/>
      <c r="B74" s="169"/>
      <c r="C74" s="169"/>
      <c r="D74" s="169"/>
      <c r="E74" s="190"/>
      <c r="F74" s="190"/>
      <c r="G74" s="190"/>
      <c r="H74" s="190"/>
      <c r="I74" s="190"/>
    </row>
  </sheetData>
  <mergeCells count="20">
    <mergeCell ref="H1:I1"/>
    <mergeCell ref="A68:D68"/>
    <mergeCell ref="H70:I70"/>
    <mergeCell ref="A72:D72"/>
    <mergeCell ref="A2:I2"/>
    <mergeCell ref="B6:B46"/>
    <mergeCell ref="B47:B48"/>
    <mergeCell ref="H4:I4"/>
    <mergeCell ref="F4:G5"/>
    <mergeCell ref="B4:B5"/>
    <mergeCell ref="A4:A5"/>
    <mergeCell ref="D4:E5"/>
    <mergeCell ref="B49:B64"/>
    <mergeCell ref="A70:D70"/>
    <mergeCell ref="E70:G70"/>
    <mergeCell ref="A73:D73"/>
    <mergeCell ref="A74:D74"/>
    <mergeCell ref="A6:A46"/>
    <mergeCell ref="A47:A48"/>
    <mergeCell ref="A49:A6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5</vt:i4>
      </vt:variant>
      <vt:variant>
        <vt:lpstr>Именованные диапазоны</vt:lpstr>
      </vt:variant>
      <vt:variant>
        <vt:i4>2</vt:i4>
      </vt:variant>
    </vt:vector>
  </HeadingPairs>
  <TitlesOfParts>
    <vt:vector size="7" baseType="lpstr">
      <vt:lpstr>приложение 10</vt:lpstr>
      <vt:lpstr>приложение 11</vt:lpstr>
      <vt:lpstr>приложение 12</vt:lpstr>
      <vt:lpstr>приложение 14</vt:lpstr>
      <vt:lpstr>приложение 15</vt:lpstr>
      <vt:lpstr>'приложение 10'!Заголовки_для_печати</vt:lpstr>
      <vt:lpstr>'приложение 10'!Область_печати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2014-05-07T02:33:35Z</cp:lastPrinted>
  <dcterms:created xsi:type="dcterms:W3CDTF">2006-09-28T05:33:49Z</dcterms:created>
  <dcterms:modified xsi:type="dcterms:W3CDTF">2020-06-08T09:08:24Z</dcterms:modified>
</cp:coreProperties>
</file>